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904" firstSheet="3" activeTab="25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'9正'!$A$1:$S$172</definedName>
    <definedName name="_xlnm._FilterDatabase" localSheetId="5" hidden="1">'9票'!$A$1:$W$1846</definedName>
    <definedName name="_xlnm._FilterDatabase" localSheetId="8" hidden="1">'9銀'!$B$5:$H$339</definedName>
  </definedNames>
  <calcPr calcId="144525"/>
</workbook>
</file>

<file path=xl/calcChain.xml><?xml version="1.0" encoding="utf-8"?>
<calcChain xmlns="http://schemas.openxmlformats.org/spreadsheetml/2006/main">
  <c r="F10" i="142" l="1"/>
  <c r="C38" i="32"/>
  <c r="E47" i="145" l="1"/>
  <c r="E25" i="145"/>
  <c r="F28" i="145"/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U1515" i="139"/>
  <c r="T1515" i="139"/>
  <c r="S1515" i="139"/>
  <c r="R1515" i="139"/>
  <c r="O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45" i="32"/>
  <c r="C44" i="32"/>
  <c r="C43" i="32"/>
  <c r="C42" i="32"/>
  <c r="C41" i="32"/>
  <c r="C20" i="32"/>
  <c r="C3" i="32"/>
  <c r="E143" i="145" l="1"/>
  <c r="E135" i="145"/>
  <c r="G114" i="145"/>
  <c r="S1161" i="124" l="1"/>
  <c r="V20" i="143" l="1"/>
  <c r="X22" i="143"/>
  <c r="X23" i="143"/>
  <c r="F161" i="145" l="1"/>
  <c r="F157" i="145"/>
  <c r="F155" i="145"/>
  <c r="F153" i="145"/>
  <c r="F151" i="145"/>
  <c r="F149" i="145"/>
  <c r="F146" i="145"/>
  <c r="F144" i="145"/>
  <c r="F142" i="145"/>
  <c r="F140" i="145"/>
  <c r="E137" i="145"/>
  <c r="F136" i="145"/>
  <c r="F133" i="145"/>
  <c r="F131" i="145"/>
  <c r="F121" i="145"/>
  <c r="F117" i="145"/>
  <c r="E99" i="145"/>
  <c r="E96" i="145"/>
  <c r="F94" i="145"/>
  <c r="O28" i="145"/>
  <c r="G83" i="145"/>
  <c r="F78" i="145"/>
  <c r="G78" i="145" s="1"/>
  <c r="F69" i="145"/>
  <c r="F67" i="145"/>
  <c r="F65" i="145"/>
  <c r="F62" i="145"/>
  <c r="F60" i="145"/>
  <c r="F58" i="145"/>
  <c r="F56" i="145"/>
  <c r="O46" i="145"/>
  <c r="E45" i="145"/>
  <c r="E43" i="145"/>
  <c r="F42" i="145"/>
  <c r="O40" i="145"/>
  <c r="O33" i="145"/>
  <c r="O34" i="145" s="1"/>
  <c r="F32" i="145"/>
  <c r="F30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O18" i="145"/>
  <c r="O15" i="145"/>
  <c r="K14" i="145"/>
  <c r="O13" i="145"/>
  <c r="K13" i="145"/>
  <c r="K8" i="145"/>
  <c r="O7" i="145"/>
  <c r="D3" i="15"/>
  <c r="D2" i="15"/>
  <c r="C2" i="15"/>
  <c r="Q11" i="16"/>
  <c r="D11" i="16"/>
  <c r="B11" i="16" s="1"/>
  <c r="Q8" i="16"/>
  <c r="B8" i="16"/>
  <c r="D4" i="16"/>
  <c r="D3" i="16"/>
  <c r="D6" i="144"/>
  <c r="E12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E144" i="144" s="1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K29" i="145" l="1"/>
  <c r="F44" i="145"/>
  <c r="O4" i="145"/>
  <c r="C40" i="32" s="1"/>
  <c r="C47" i="32" s="1"/>
  <c r="O14" i="145"/>
  <c r="D4" i="15"/>
  <c r="D6" i="15" s="1"/>
  <c r="H5" i="15" s="1"/>
  <c r="D35" i="144"/>
  <c r="F196" i="144"/>
  <c r="F227" i="144"/>
  <c r="F228" i="144" s="1"/>
  <c r="D5" i="16"/>
  <c r="B5" i="16" s="1"/>
  <c r="K4" i="145"/>
  <c r="C5" i="32" s="1"/>
  <c r="C11" i="32" s="1"/>
  <c r="G32" i="145"/>
  <c r="P46" i="145"/>
  <c r="K12" i="145"/>
  <c r="K15" i="145" s="1"/>
  <c r="K33" i="145"/>
  <c r="P34" i="145"/>
  <c r="G21" i="145"/>
  <c r="P40" i="145"/>
  <c r="G121" i="145"/>
  <c r="F46" i="145"/>
  <c r="G133" i="145"/>
  <c r="G161" i="145"/>
  <c r="G101" i="145"/>
  <c r="G69" i="145"/>
  <c r="O30" i="145"/>
  <c r="K30" i="145" s="1"/>
  <c r="P30" i="145" s="1"/>
  <c r="F92" i="145"/>
  <c r="F138" i="145"/>
  <c r="O5" i="145" s="1"/>
  <c r="F37" i="145"/>
  <c r="F3" i="15"/>
  <c r="Q1" i="143"/>
  <c r="U21" i="143"/>
  <c r="G50" i="145" l="1"/>
  <c r="O12" i="145"/>
  <c r="P18" i="145" s="1"/>
  <c r="G146" i="145"/>
  <c r="K19" i="145"/>
  <c r="K20" i="145" s="1"/>
  <c r="X21" i="143"/>
  <c r="U20" i="143"/>
  <c r="G94" i="145"/>
  <c r="G37" i="145"/>
  <c r="X29" i="143"/>
  <c r="L12" i="143"/>
  <c r="T12" i="143"/>
  <c r="J12" i="143"/>
  <c r="H12" i="143"/>
  <c r="F12" i="143"/>
  <c r="U12" i="143" s="1"/>
  <c r="X12" i="143" s="1"/>
  <c r="D12" i="143"/>
  <c r="L18" i="143"/>
  <c r="U18" i="143" s="1"/>
  <c r="N9" i="143"/>
  <c r="L9" i="143"/>
  <c r="U9" i="143" s="1"/>
  <c r="N10" i="143"/>
  <c r="X18" i="143" l="1"/>
  <c r="X13" i="143"/>
  <c r="U13" i="143"/>
  <c r="X35" i="143"/>
  <c r="F53" i="143" s="1"/>
  <c r="N19" i="143"/>
  <c r="N16" i="143"/>
  <c r="P11" i="143"/>
  <c r="U28" i="143"/>
  <c r="U27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6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8" i="143"/>
  <c r="F49" i="143" s="1"/>
  <c r="X27" i="143"/>
  <c r="X26" i="143"/>
  <c r="F40" i="143" s="1"/>
  <c r="X25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8" i="141"/>
  <c r="B79" i="141" s="1"/>
  <c r="B75" i="141"/>
  <c r="C66" i="141"/>
  <c r="H60" i="141"/>
  <c r="C59" i="141"/>
  <c r="H58" i="141"/>
  <c r="H57" i="141"/>
  <c r="C56" i="141"/>
  <c r="H56" i="141" s="1"/>
  <c r="H55" i="141"/>
  <c r="C55" i="141"/>
  <c r="C54" i="141"/>
  <c r="C53" i="141" s="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C64" i="141" s="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I40" i="141"/>
  <c r="H40" i="141"/>
  <c r="H39" i="141"/>
  <c r="I39" i="141" s="1"/>
  <c r="I38" i="141"/>
  <c r="H38" i="141"/>
  <c r="H37" i="141"/>
  <c r="H36" i="141"/>
  <c r="I35" i="141"/>
  <c r="H35" i="141"/>
  <c r="H34" i="141"/>
  <c r="H33" i="141"/>
  <c r="I32" i="141"/>
  <c r="H32" i="141"/>
  <c r="H31" i="141"/>
  <c r="H30" i="141"/>
  <c r="I29" i="141"/>
  <c r="H29" i="141"/>
  <c r="H28" i="141"/>
  <c r="H27" i="141"/>
  <c r="I26" i="141"/>
  <c r="H26" i="141"/>
  <c r="H25" i="141"/>
  <c r="H24" i="141"/>
  <c r="I23" i="141"/>
  <c r="H23" i="141"/>
  <c r="H22" i="141"/>
  <c r="H21" i="141"/>
  <c r="I20" i="141"/>
  <c r="H20" i="141"/>
  <c r="H19" i="141"/>
  <c r="H18" i="141"/>
  <c r="I17" i="141"/>
  <c r="H17" i="141"/>
  <c r="H16" i="141"/>
  <c r="H15" i="141"/>
  <c r="I14" i="141"/>
  <c r="H14" i="141"/>
  <c r="H13" i="141"/>
  <c r="H12" i="141"/>
  <c r="I11" i="141"/>
  <c r="H11" i="141"/>
  <c r="H10" i="141"/>
  <c r="H9" i="141"/>
  <c r="I8" i="141"/>
  <c r="H8" i="141"/>
  <c r="H7" i="141"/>
  <c r="H6" i="141"/>
  <c r="I5" i="141"/>
  <c r="H5" i="141"/>
  <c r="H4" i="141"/>
  <c r="H3" i="141"/>
  <c r="H1" i="141"/>
  <c r="G1" i="141"/>
  <c r="F1" i="141"/>
  <c r="E1" i="141"/>
  <c r="D1" i="141"/>
  <c r="C1" i="141"/>
  <c r="I1" i="141" l="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F52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67" i="141" s="1"/>
  <c r="C41" i="141"/>
  <c r="C61" i="141" s="1"/>
  <c r="H44" i="141"/>
  <c r="H54" i="141"/>
  <c r="H51" i="141"/>
  <c r="H42" i="141"/>
  <c r="F46" i="143" l="1"/>
  <c r="F54" i="143" s="1"/>
  <c r="F56" i="143" s="1"/>
  <c r="F48" i="143"/>
  <c r="X20" i="143"/>
  <c r="V113" i="143"/>
  <c r="U1" i="143"/>
  <c r="U110" i="143" s="1"/>
  <c r="X109" i="143"/>
  <c r="X1" i="143"/>
  <c r="H41" i="141"/>
  <c r="F55" i="143" l="1"/>
  <c r="H49" i="143"/>
  <c r="H54" i="143" s="1"/>
  <c r="U113" i="143"/>
  <c r="X110" i="143"/>
  <c r="C3652" i="140"/>
  <c r="C3641" i="140"/>
  <c r="P3" i="140"/>
  <c r="H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Q1662" i="139"/>
  <c r="P1662" i="139"/>
  <c r="U1662" i="139"/>
  <c r="O1662" i="139"/>
  <c r="Q1660" i="139"/>
  <c r="P1660" i="139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/>
  <c r="L634" i="138"/>
  <c r="M634" i="138" s="1"/>
  <c r="O703" i="138"/>
  <c r="O721" i="138"/>
  <c r="O741" i="138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M722" i="138"/>
  <c r="M723" i="138"/>
  <c r="M724" i="138"/>
  <c r="M725" i="138"/>
  <c r="M726" i="138"/>
  <c r="M727" i="138"/>
  <c r="M728" i="138"/>
  <c r="M729" i="138"/>
  <c r="M730" i="138"/>
  <c r="M731" i="138"/>
  <c r="O731" i="138" s="1"/>
  <c r="M732" i="138"/>
  <c r="M733" i="138"/>
  <c r="M734" i="138"/>
  <c r="M735" i="138"/>
  <c r="O735" i="138" s="1"/>
  <c r="M736" i="138"/>
  <c r="M737" i="138"/>
  <c r="M738" i="138"/>
  <c r="M739" i="138"/>
  <c r="M740" i="138"/>
  <c r="M741" i="138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O745" i="138" s="1"/>
  <c r="G744" i="138"/>
  <c r="G743" i="138"/>
  <c r="O743" i="138" s="1"/>
  <c r="G742" i="138"/>
  <c r="O742" i="138" s="1"/>
  <c r="G741" i="138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G684" i="138" s="1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O663" i="138" s="1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O657" i="138" s="1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O644" i="138" s="1"/>
  <c r="M643" i="138"/>
  <c r="G643" i="138"/>
  <c r="O643" i="138" s="1"/>
  <c r="M642" i="138"/>
  <c r="G642" i="138"/>
  <c r="M641" i="138"/>
  <c r="O641" i="138" s="1"/>
  <c r="G641" i="138"/>
  <c r="M640" i="138"/>
  <c r="G640" i="138"/>
  <c r="M639" i="138"/>
  <c r="G639" i="138"/>
  <c r="M638" i="138"/>
  <c r="G638" i="138"/>
  <c r="O638" i="138" s="1"/>
  <c r="M637" i="138"/>
  <c r="G637" i="138"/>
  <c r="M636" i="138"/>
  <c r="G636" i="138"/>
  <c r="O636" i="138" s="1"/>
  <c r="M635" i="138"/>
  <c r="G635" i="138"/>
  <c r="F634" i="138"/>
  <c r="F608" i="138" s="1"/>
  <c r="E634" i="138"/>
  <c r="M633" i="138"/>
  <c r="G633" i="138"/>
  <c r="M632" i="138"/>
  <c r="G632" i="138"/>
  <c r="O632" i="138" s="1"/>
  <c r="M631" i="138"/>
  <c r="G631" i="138"/>
  <c r="O631" i="138" s="1"/>
  <c r="M630" i="138"/>
  <c r="G630" i="138"/>
  <c r="M629" i="138"/>
  <c r="G629" i="138"/>
  <c r="M628" i="138"/>
  <c r="O628" i="138" s="1"/>
  <c r="G628" i="138"/>
  <c r="M627" i="138"/>
  <c r="G627" i="138"/>
  <c r="M626" i="138"/>
  <c r="G626" i="138"/>
  <c r="M625" i="138"/>
  <c r="G625" i="138"/>
  <c r="M624" i="138"/>
  <c r="G624" i="138"/>
  <c r="M623" i="138"/>
  <c r="G623" i="138"/>
  <c r="O623" i="138" s="1"/>
  <c r="M622" i="138"/>
  <c r="G622" i="138"/>
  <c r="M621" i="138"/>
  <c r="G621" i="138"/>
  <c r="O620" i="138"/>
  <c r="M620" i="138"/>
  <c r="G620" i="138"/>
  <c r="M619" i="138"/>
  <c r="G619" i="138"/>
  <c r="M618" i="138"/>
  <c r="G618" i="138"/>
  <c r="M617" i="138"/>
  <c r="G617" i="138"/>
  <c r="M616" i="138"/>
  <c r="G616" i="138"/>
  <c r="O616" i="138" s="1"/>
  <c r="M615" i="138"/>
  <c r="G615" i="138"/>
  <c r="O615" i="138" s="1"/>
  <c r="M614" i="138"/>
  <c r="G614" i="138"/>
  <c r="M613" i="138"/>
  <c r="G613" i="138"/>
  <c r="M612" i="138"/>
  <c r="G612" i="138"/>
  <c r="O612" i="138" s="1"/>
  <c r="M611" i="138"/>
  <c r="O611" i="138" s="1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O603" i="138"/>
  <c r="M603" i="138"/>
  <c r="G603" i="138"/>
  <c r="M602" i="138"/>
  <c r="G602" i="138"/>
  <c r="M601" i="138"/>
  <c r="G601" i="138"/>
  <c r="M600" i="138"/>
  <c r="G600" i="138"/>
  <c r="O600" i="138" s="1"/>
  <c r="M599" i="138"/>
  <c r="G599" i="138"/>
  <c r="O599" i="138" s="1"/>
  <c r="M598" i="138"/>
  <c r="G598" i="138"/>
  <c r="M597" i="138"/>
  <c r="G597" i="138"/>
  <c r="O597" i="138" s="1"/>
  <c r="M596" i="138"/>
  <c r="G596" i="138"/>
  <c r="O596" i="138" s="1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O553" i="138" s="1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O529" i="138" s="1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1" i="138" s="1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O512" i="138" s="1"/>
  <c r="M511" i="138"/>
  <c r="G511" i="138"/>
  <c r="M510" i="138"/>
  <c r="G510" i="138"/>
  <c r="M509" i="138"/>
  <c r="G509" i="138"/>
  <c r="M508" i="138"/>
  <c r="G508" i="138"/>
  <c r="O508" i="138" s="1"/>
  <c r="M507" i="138"/>
  <c r="G507" i="138"/>
  <c r="M506" i="138"/>
  <c r="G506" i="138"/>
  <c r="M505" i="138"/>
  <c r="G505" i="138"/>
  <c r="M504" i="138"/>
  <c r="G504" i="138"/>
  <c r="O504" i="138" s="1"/>
  <c r="M503" i="138"/>
  <c r="G503" i="138"/>
  <c r="M502" i="138"/>
  <c r="G502" i="138"/>
  <c r="M501" i="138"/>
  <c r="G501" i="138"/>
  <c r="M500" i="138"/>
  <c r="G500" i="138"/>
  <c r="O500" i="138" s="1"/>
  <c r="M499" i="138"/>
  <c r="O499" i="138" s="1"/>
  <c r="G499" i="138"/>
  <c r="M498" i="138"/>
  <c r="G498" i="138"/>
  <c r="M497" i="138"/>
  <c r="G497" i="138"/>
  <c r="M496" i="138"/>
  <c r="G496" i="138"/>
  <c r="O496" i="138" s="1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O488" i="138" s="1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O462" i="138"/>
  <c r="M462" i="138"/>
  <c r="G462" i="138"/>
  <c r="M461" i="138"/>
  <c r="G461" i="138"/>
  <c r="M460" i="138"/>
  <c r="G460" i="138"/>
  <c r="M459" i="138"/>
  <c r="G459" i="138"/>
  <c r="O459" i="138" s="1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O450" i="138" s="1"/>
  <c r="M449" i="138"/>
  <c r="G449" i="138"/>
  <c r="O449" i="138" s="1"/>
  <c r="M448" i="138"/>
  <c r="G448" i="138"/>
  <c r="M447" i="138"/>
  <c r="G447" i="138"/>
  <c r="O447" i="138" s="1"/>
  <c r="M446" i="138"/>
  <c r="G446" i="138"/>
  <c r="O446" i="138" s="1"/>
  <c r="M445" i="138"/>
  <c r="G445" i="138"/>
  <c r="M444" i="138"/>
  <c r="G444" i="138"/>
  <c r="M443" i="138"/>
  <c r="G443" i="138"/>
  <c r="M442" i="138"/>
  <c r="G442" i="138"/>
  <c r="M441" i="138"/>
  <c r="G441" i="138"/>
  <c r="O441" i="138" s="1"/>
  <c r="M440" i="138"/>
  <c r="G440" i="138"/>
  <c r="M439" i="138"/>
  <c r="G439" i="138"/>
  <c r="O439" i="138" s="1"/>
  <c r="M438" i="138"/>
  <c r="O438" i="138" s="1"/>
  <c r="G438" i="138"/>
  <c r="M437" i="138"/>
  <c r="G437" i="138"/>
  <c r="M436" i="138"/>
  <c r="G436" i="138"/>
  <c r="M435" i="138"/>
  <c r="G435" i="138"/>
  <c r="O434" i="138"/>
  <c r="M434" i="138"/>
  <c r="G434" i="138"/>
  <c r="M433" i="138"/>
  <c r="G433" i="138"/>
  <c r="M432" i="138"/>
  <c r="G432" i="138"/>
  <c r="M431" i="138"/>
  <c r="G431" i="138"/>
  <c r="M430" i="138"/>
  <c r="G430" i="138"/>
  <c r="O430" i="138" s="1"/>
  <c r="M429" i="138"/>
  <c r="G429" i="138"/>
  <c r="M428" i="138"/>
  <c r="G428" i="138"/>
  <c r="L427" i="138"/>
  <c r="M427" i="138" s="1"/>
  <c r="G427" i="138"/>
  <c r="M426" i="138"/>
  <c r="G426" i="138"/>
  <c r="O426" i="138" s="1"/>
  <c r="M425" i="138"/>
  <c r="G425" i="138"/>
  <c r="O425" i="138" s="1"/>
  <c r="M424" i="138"/>
  <c r="G424" i="138"/>
  <c r="M423" i="138"/>
  <c r="G423" i="138"/>
  <c r="M422" i="138"/>
  <c r="G422" i="138"/>
  <c r="M421" i="138"/>
  <c r="G421" i="138"/>
  <c r="O421" i="138" s="1"/>
  <c r="M420" i="138"/>
  <c r="G420" i="138"/>
  <c r="O420" i="138" s="1"/>
  <c r="M419" i="138"/>
  <c r="G419" i="138"/>
  <c r="M418" i="138"/>
  <c r="G418" i="138"/>
  <c r="O418" i="138" s="1"/>
  <c r="M417" i="138"/>
  <c r="G417" i="138"/>
  <c r="O417" i="138" s="1"/>
  <c r="M416" i="138"/>
  <c r="G416" i="138"/>
  <c r="M415" i="138"/>
  <c r="G415" i="138"/>
  <c r="M414" i="138"/>
  <c r="G414" i="138"/>
  <c r="M413" i="138"/>
  <c r="G413" i="138"/>
  <c r="M412" i="138"/>
  <c r="G412" i="138"/>
  <c r="O412" i="138" s="1"/>
  <c r="M411" i="138"/>
  <c r="G411" i="138"/>
  <c r="M410" i="138"/>
  <c r="G410" i="138"/>
  <c r="M409" i="138"/>
  <c r="G409" i="138"/>
  <c r="O409" i="138" s="1"/>
  <c r="M408" i="138"/>
  <c r="G408" i="138"/>
  <c r="M407" i="138"/>
  <c r="G407" i="138"/>
  <c r="M406" i="138"/>
  <c r="G406" i="138"/>
  <c r="O406" i="138" s="1"/>
  <c r="M405" i="138"/>
  <c r="G405" i="138"/>
  <c r="O405" i="138" s="1"/>
  <c r="M404" i="138"/>
  <c r="G404" i="138"/>
  <c r="O404" i="138" s="1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O384" i="138" s="1"/>
  <c r="M383" i="138"/>
  <c r="G383" i="138"/>
  <c r="M382" i="138"/>
  <c r="G382" i="138"/>
  <c r="O382" i="138" s="1"/>
  <c r="M381" i="138"/>
  <c r="G381" i="138"/>
  <c r="O381" i="138" s="1"/>
  <c r="M380" i="138"/>
  <c r="G380" i="138"/>
  <c r="O380" i="138" s="1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O373" i="138" s="1"/>
  <c r="G373" i="138"/>
  <c r="M372" i="138"/>
  <c r="G372" i="138"/>
  <c r="O372" i="138" s="1"/>
  <c r="M371" i="138"/>
  <c r="G371" i="138"/>
  <c r="M370" i="138"/>
  <c r="G370" i="138"/>
  <c r="M369" i="138"/>
  <c r="G369" i="138"/>
  <c r="M368" i="138"/>
  <c r="G368" i="138"/>
  <c r="O368" i="138" s="1"/>
  <c r="M367" i="138"/>
  <c r="G367" i="138"/>
  <c r="M366" i="138"/>
  <c r="G366" i="138"/>
  <c r="O366" i="138" s="1"/>
  <c r="M365" i="138"/>
  <c r="G365" i="138"/>
  <c r="M364" i="138"/>
  <c r="G364" i="138"/>
  <c r="O364" i="138" s="1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O358" i="138" s="1"/>
  <c r="M357" i="138"/>
  <c r="G357" i="138"/>
  <c r="M356" i="138"/>
  <c r="G356" i="138"/>
  <c r="O356" i="138" s="1"/>
  <c r="M355" i="138"/>
  <c r="G355" i="138"/>
  <c r="O355" i="138" s="1"/>
  <c r="M354" i="138"/>
  <c r="G354" i="138"/>
  <c r="M353" i="138"/>
  <c r="G353" i="138"/>
  <c r="M352" i="138"/>
  <c r="G352" i="138"/>
  <c r="O352" i="138" s="1"/>
  <c r="M351" i="138"/>
  <c r="G351" i="138"/>
  <c r="M350" i="138"/>
  <c r="G350" i="138"/>
  <c r="O350" i="138" s="1"/>
  <c r="M349" i="138"/>
  <c r="G349" i="138"/>
  <c r="O349" i="138" s="1"/>
  <c r="M348" i="138"/>
  <c r="O348" i="138" s="1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O332" i="138" s="1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O323" i="138" s="1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O315" i="138" s="1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O305" i="138" s="1"/>
  <c r="M304" i="138"/>
  <c r="G304" i="138"/>
  <c r="M303" i="138"/>
  <c r="G303" i="138"/>
  <c r="M302" i="138"/>
  <c r="G302" i="138"/>
  <c r="M301" i="138"/>
  <c r="G301" i="138"/>
  <c r="O301" i="138" s="1"/>
  <c r="M300" i="138"/>
  <c r="G300" i="138"/>
  <c r="M299" i="138"/>
  <c r="G299" i="138"/>
  <c r="O299" i="138" s="1"/>
  <c r="M298" i="138"/>
  <c r="G298" i="138"/>
  <c r="M297" i="138"/>
  <c r="G297" i="138"/>
  <c r="O297" i="138" s="1"/>
  <c r="M296" i="138"/>
  <c r="G296" i="138"/>
  <c r="M295" i="138"/>
  <c r="G295" i="138"/>
  <c r="M294" i="138"/>
  <c r="G294" i="138"/>
  <c r="M293" i="138"/>
  <c r="G293" i="138"/>
  <c r="O293" i="138" s="1"/>
  <c r="M292" i="138"/>
  <c r="O292" i="138" s="1"/>
  <c r="G292" i="138"/>
  <c r="M291" i="138"/>
  <c r="G291" i="138"/>
  <c r="M290" i="138"/>
  <c r="G290" i="138"/>
  <c r="M289" i="138"/>
  <c r="G289" i="138"/>
  <c r="O288" i="138"/>
  <c r="M288" i="138"/>
  <c r="G288" i="138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O277" i="138" s="1"/>
  <c r="M276" i="138"/>
  <c r="G276" i="138"/>
  <c r="M275" i="138"/>
  <c r="O275" i="138" s="1"/>
  <c r="M274" i="138"/>
  <c r="O274" i="138" s="1"/>
  <c r="M273" i="138"/>
  <c r="O273" i="138" s="1"/>
  <c r="M272" i="138"/>
  <c r="O272" i="138" s="1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O263" i="138" s="1"/>
  <c r="G263" i="138"/>
  <c r="M262" i="138"/>
  <c r="G262" i="138"/>
  <c r="M261" i="138"/>
  <c r="G261" i="138"/>
  <c r="M260" i="138"/>
  <c r="G260" i="138"/>
  <c r="M259" i="138"/>
  <c r="O259" i="138" s="1"/>
  <c r="G259" i="138"/>
  <c r="M258" i="138"/>
  <c r="O258" i="138" s="1"/>
  <c r="M257" i="138"/>
  <c r="G257" i="138"/>
  <c r="M256" i="138"/>
  <c r="G256" i="138"/>
  <c r="O256" i="138" s="1"/>
  <c r="M255" i="138"/>
  <c r="G255" i="138"/>
  <c r="M254" i="138"/>
  <c r="G254" i="138"/>
  <c r="O254" i="138" s="1"/>
  <c r="M253" i="138"/>
  <c r="G253" i="138"/>
  <c r="M252" i="138"/>
  <c r="G252" i="138"/>
  <c r="M251" i="138"/>
  <c r="G251" i="138"/>
  <c r="M250" i="138"/>
  <c r="G250" i="138"/>
  <c r="O250" i="138" s="1"/>
  <c r="O249" i="138"/>
  <c r="M249" i="138"/>
  <c r="G249" i="138"/>
  <c r="M248" i="138"/>
  <c r="G248" i="138"/>
  <c r="G247" i="138" s="1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O186" i="138"/>
  <c r="M186" i="138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O167" i="138" s="1"/>
  <c r="M166" i="138"/>
  <c r="G166" i="138"/>
  <c r="M165" i="138"/>
  <c r="G165" i="138"/>
  <c r="O165" i="138" s="1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O131" i="138" s="1"/>
  <c r="G131" i="138"/>
  <c r="M130" i="138"/>
  <c r="G130" i="138"/>
  <c r="M129" i="138"/>
  <c r="G129" i="138"/>
  <c r="M128" i="138"/>
  <c r="G128" i="138"/>
  <c r="O127" i="138"/>
  <c r="M127" i="138"/>
  <c r="G127" i="138"/>
  <c r="M126" i="138"/>
  <c r="G126" i="138"/>
  <c r="M125" i="138"/>
  <c r="G125" i="138"/>
  <c r="O125" i="138" s="1"/>
  <c r="M124" i="138"/>
  <c r="G124" i="138"/>
  <c r="M123" i="138"/>
  <c r="G123" i="138"/>
  <c r="O123" i="138" s="1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O84" i="138" s="1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O59" i="138" s="1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O34" i="138" s="1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O21" i="138" s="1"/>
  <c r="M20" i="138"/>
  <c r="O20" i="138" s="1"/>
  <c r="G20" i="138"/>
  <c r="O19" i="138"/>
  <c r="M18" i="138"/>
  <c r="G18" i="138"/>
  <c r="M17" i="138"/>
  <c r="G17" i="138"/>
  <c r="O17" i="138" s="1"/>
  <c r="M16" i="138"/>
  <c r="G16" i="138"/>
  <c r="M15" i="138"/>
  <c r="G15" i="138"/>
  <c r="O15" i="138" s="1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685" i="138" l="1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P684" i="138" s="1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60" i="139" l="1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5" i="136"/>
  <c r="E90" i="136"/>
  <c r="F137" i="136"/>
  <c r="G139" i="136" s="1"/>
  <c r="F95" i="136"/>
  <c r="L481" i="129" l="1"/>
  <c r="D35" i="16" l="1"/>
  <c r="D23" i="16"/>
  <c r="O18" i="136"/>
  <c r="Q20" i="16"/>
  <c r="D10" i="135"/>
  <c r="D10" i="15"/>
  <c r="C9" i="15"/>
  <c r="Q23" i="16"/>
  <c r="B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3" i="136" l="1"/>
  <c r="E8" i="145"/>
  <c r="G31" i="32"/>
  <c r="E9" i="145"/>
  <c r="K9" i="145" s="1"/>
  <c r="C29" i="32" s="1"/>
  <c r="C31" i="32" s="1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F11" i="145" s="1"/>
  <c r="O6" i="145" s="1"/>
  <c r="C48" i="32" s="1"/>
  <c r="C50" i="32" s="1"/>
  <c r="P40" i="136"/>
  <c r="G102" i="136"/>
  <c r="O14" i="136"/>
  <c r="K33" i="136"/>
  <c r="O5" i="136"/>
  <c r="F159" i="136"/>
  <c r="O4" i="136" s="1"/>
  <c r="G40" i="32" s="1"/>
  <c r="K3" i="136"/>
  <c r="G2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O21" i="145" l="1"/>
  <c r="K7" i="145"/>
  <c r="O23" i="145" s="1"/>
  <c r="G4" i="32"/>
  <c r="E2" i="145"/>
  <c r="K15" i="136"/>
  <c r="G32" i="32"/>
  <c r="F10" i="145" s="1"/>
  <c r="O3" i="145" s="1"/>
  <c r="C32" i="32" s="1"/>
  <c r="C39" i="32" s="1"/>
  <c r="P18" i="136"/>
  <c r="F205" i="135"/>
  <c r="F216" i="135" s="1"/>
  <c r="G19" i="32"/>
  <c r="G12" i="32"/>
  <c r="G47" i="32"/>
  <c r="G11" i="32"/>
  <c r="G167" i="136"/>
  <c r="K10" i="136"/>
  <c r="K19" i="136"/>
  <c r="K20" i="136" s="1"/>
  <c r="K17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" i="145" l="1"/>
  <c r="G18" i="32"/>
  <c r="E6" i="145"/>
  <c r="K5" i="145" s="1"/>
  <c r="C12" i="32" s="1"/>
  <c r="C18" i="32" s="1"/>
  <c r="G28" i="32"/>
  <c r="E7" i="145"/>
  <c r="K6" i="145" s="1"/>
  <c r="C19" i="32" s="1"/>
  <c r="C28" i="32" s="1"/>
  <c r="O24" i="145"/>
  <c r="K16" i="145" s="1"/>
  <c r="K17" i="145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K31" i="145"/>
  <c r="K18" i="145"/>
  <c r="C2" i="32"/>
  <c r="C4" i="32" s="1"/>
  <c r="K10" i="145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O10" i="136" l="1"/>
  <c r="F13" i="145"/>
  <c r="K34" i="145"/>
  <c r="K32" i="145"/>
  <c r="P10" i="136"/>
  <c r="F47" i="134"/>
  <c r="F49" i="134"/>
  <c r="F51" i="134"/>
  <c r="U1" i="134"/>
  <c r="U106" i="134" s="1"/>
  <c r="X90" i="134"/>
  <c r="X105" i="134"/>
  <c r="O8" i="145" l="1"/>
  <c r="G13" i="145"/>
  <c r="O9" i="145"/>
  <c r="K35" i="145"/>
  <c r="V109" i="134"/>
  <c r="Z106" i="134"/>
  <c r="F50" i="134"/>
  <c r="F52" i="134" s="1"/>
  <c r="U109" i="134"/>
  <c r="X106" i="134"/>
  <c r="O10" i="145" l="1"/>
  <c r="P10" i="145" s="1"/>
  <c r="U1551" i="130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57" i="130" s="1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0" i="130" s="1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O672" i="129" s="1"/>
  <c r="M671" i="129"/>
  <c r="M670" i="129"/>
  <c r="M669" i="129"/>
  <c r="M668" i="129"/>
  <c r="O668" i="129" s="1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O644" i="129" s="1"/>
  <c r="M643" i="129"/>
  <c r="M642" i="129"/>
  <c r="M641" i="129"/>
  <c r="M640" i="129"/>
  <c r="O640" i="129" s="1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O624" i="129" s="1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O612" i="129" s="1"/>
  <c r="M611" i="129"/>
  <c r="M610" i="129"/>
  <c r="M609" i="129"/>
  <c r="G679" i="129"/>
  <c r="G678" i="129"/>
  <c r="G677" i="129"/>
  <c r="G676" i="129"/>
  <c r="G675" i="129"/>
  <c r="G674" i="129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O581" i="129" s="1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O575" i="129" s="1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O553" i="129" s="1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O516" i="129" s="1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O439" i="129" s="1"/>
  <c r="M438" i="129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G432" i="129"/>
  <c r="M431" i="129"/>
  <c r="G431" i="129"/>
  <c r="O431" i="129" s="1"/>
  <c r="M430" i="129"/>
  <c r="G430" i="129"/>
  <c r="M429" i="129"/>
  <c r="G429" i="129"/>
  <c r="O429" i="129" s="1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G400" i="129"/>
  <c r="M399" i="129"/>
  <c r="G399" i="129"/>
  <c r="G397" i="129" s="1"/>
  <c r="G328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O392" i="129" s="1"/>
  <c r="G392" i="129"/>
  <c r="M391" i="129"/>
  <c r="G391" i="129"/>
  <c r="M390" i="129"/>
  <c r="G390" i="129"/>
  <c r="M389" i="129"/>
  <c r="G389" i="129"/>
  <c r="M388" i="129"/>
  <c r="O388" i="129" s="1"/>
  <c r="G388" i="129"/>
  <c r="M387" i="129"/>
  <c r="G387" i="129"/>
  <c r="M386" i="129"/>
  <c r="O386" i="129" s="1"/>
  <c r="G386" i="129"/>
  <c r="M385" i="129"/>
  <c r="G385" i="129"/>
  <c r="M384" i="129"/>
  <c r="G384" i="129"/>
  <c r="M383" i="129"/>
  <c r="G383" i="129"/>
  <c r="M382" i="129"/>
  <c r="G382" i="129"/>
  <c r="M381" i="129"/>
  <c r="G381" i="129"/>
  <c r="M380" i="129"/>
  <c r="G380" i="129"/>
  <c r="M379" i="129"/>
  <c r="G379" i="129"/>
  <c r="M378" i="129"/>
  <c r="O378" i="129" s="1"/>
  <c r="G378" i="129"/>
  <c r="M377" i="129"/>
  <c r="G377" i="129"/>
  <c r="M376" i="129"/>
  <c r="G376" i="129"/>
  <c r="M375" i="129"/>
  <c r="G375" i="129"/>
  <c r="M374" i="129"/>
  <c r="O374" i="129" s="1"/>
  <c r="G374" i="129"/>
  <c r="M373" i="129"/>
  <c r="G373" i="129"/>
  <c r="M372" i="129"/>
  <c r="O372" i="129" s="1"/>
  <c r="G372" i="129"/>
  <c r="M371" i="129"/>
  <c r="G371" i="129"/>
  <c r="M370" i="129"/>
  <c r="O370" i="129" s="1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O360" i="129" s="1"/>
  <c r="G360" i="129"/>
  <c r="M359" i="129"/>
  <c r="G359" i="129"/>
  <c r="M358" i="129"/>
  <c r="G358" i="129"/>
  <c r="M357" i="129"/>
  <c r="G357" i="129"/>
  <c r="M356" i="129"/>
  <c r="O356" i="129" s="1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O348" i="129" s="1"/>
  <c r="G348" i="129"/>
  <c r="M347" i="129"/>
  <c r="G347" i="129"/>
  <c r="M346" i="129"/>
  <c r="O346" i="129" s="1"/>
  <c r="G346" i="129"/>
  <c r="M345" i="129"/>
  <c r="G345" i="129"/>
  <c r="M344" i="129"/>
  <c r="O344" i="129" s="1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O338" i="129" s="1"/>
  <c r="G338" i="129"/>
  <c r="M337" i="129"/>
  <c r="G337" i="129"/>
  <c r="M336" i="129"/>
  <c r="O336" i="129" s="1"/>
  <c r="G336" i="129"/>
  <c r="M335" i="129"/>
  <c r="G335" i="129"/>
  <c r="M334" i="129"/>
  <c r="G334" i="129"/>
  <c r="M333" i="129"/>
  <c r="G333" i="129"/>
  <c r="M332" i="129"/>
  <c r="O332" i="129" s="1"/>
  <c r="G332" i="129"/>
  <c r="M331" i="129"/>
  <c r="G331" i="129"/>
  <c r="M330" i="129"/>
  <c r="O330" i="129" s="1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O321" i="129" s="1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G310" i="129"/>
  <c r="M309" i="129"/>
  <c r="G309" i="129"/>
  <c r="O309" i="129" s="1"/>
  <c r="M308" i="129"/>
  <c r="G308" i="129"/>
  <c r="M307" i="129"/>
  <c r="G307" i="129"/>
  <c r="O307" i="129" s="1"/>
  <c r="M306" i="129"/>
  <c r="G306" i="129"/>
  <c r="M305" i="129"/>
  <c r="G305" i="129"/>
  <c r="M304" i="129"/>
  <c r="G304" i="129"/>
  <c r="M303" i="129"/>
  <c r="G303" i="129"/>
  <c r="O303" i="129" s="1"/>
  <c r="M302" i="129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O285" i="129" s="1"/>
  <c r="M284" i="129"/>
  <c r="G284" i="129"/>
  <c r="M283" i="129"/>
  <c r="G283" i="129"/>
  <c r="O283" i="129" s="1"/>
  <c r="M282" i="129"/>
  <c r="O282" i="129" s="1"/>
  <c r="M281" i="129"/>
  <c r="G281" i="129"/>
  <c r="M280" i="129"/>
  <c r="O280" i="129" s="1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G259" i="129"/>
  <c r="M258" i="129"/>
  <c r="O258" i="129" s="1"/>
  <c r="M257" i="129"/>
  <c r="O257" i="129" s="1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M247" i="129" s="1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O169" i="129" s="1"/>
  <c r="G169" i="129"/>
  <c r="M168" i="129"/>
  <c r="G168" i="129"/>
  <c r="M167" i="129"/>
  <c r="O167" i="129" s="1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O161" i="129" s="1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O78" i="129" s="1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O52" i="129" s="1"/>
  <c r="G52" i="129"/>
  <c r="M51" i="129"/>
  <c r="G51" i="129"/>
  <c r="M50" i="129"/>
  <c r="O50" i="129" s="1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O42" i="129" s="1"/>
  <c r="G42" i="129"/>
  <c r="M41" i="129"/>
  <c r="G41" i="129"/>
  <c r="M40" i="129"/>
  <c r="O40" i="129" s="1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O33" i="129" s="1"/>
  <c r="G33" i="129"/>
  <c r="M32" i="129"/>
  <c r="G32" i="129"/>
  <c r="M31" i="129"/>
  <c r="G31" i="129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O20" i="129" s="1"/>
  <c r="G20" i="129"/>
  <c r="O19" i="129"/>
  <c r="M18" i="129"/>
  <c r="G18" i="129"/>
  <c r="M17" i="129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W53" i="125"/>
  <c r="X53" i="125" s="1"/>
  <c r="W54" i="125"/>
  <c r="X54" i="125" s="1"/>
  <c r="W55" i="125"/>
  <c r="W56" i="125"/>
  <c r="W57" i="125"/>
  <c r="X57" i="125" s="1"/>
  <c r="W58" i="125"/>
  <c r="W59" i="125"/>
  <c r="X59" i="125" s="1"/>
  <c r="W60" i="125"/>
  <c r="W61" i="125"/>
  <c r="X61" i="125" s="1"/>
  <c r="W62" i="125"/>
  <c r="W63" i="125"/>
  <c r="X63" i="125" s="1"/>
  <c r="W64" i="125"/>
  <c r="W65" i="125"/>
  <c r="X65" i="125" s="1"/>
  <c r="W66" i="125"/>
  <c r="W67" i="125"/>
  <c r="X67" i="125" s="1"/>
  <c r="W68" i="125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W78" i="125"/>
  <c r="W79" i="125"/>
  <c r="W80" i="125"/>
  <c r="X80" i="125" s="1"/>
  <c r="W81" i="125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G32" i="127" s="1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 s="1"/>
  <c r="E77" i="15"/>
  <c r="K79" i="15"/>
  <c r="G85" i="15"/>
  <c r="H85" i="15"/>
  <c r="I85" i="15" s="1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A9" i="32" s="1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G126" i="127" s="1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G24" i="118" s="1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F52" i="109"/>
  <c r="F55" i="109"/>
  <c r="F57" i="109"/>
  <c r="K4" i="109" s="1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O3" i="109" s="1"/>
  <c r="F139" i="109"/>
  <c r="F141" i="109"/>
  <c r="F143" i="109"/>
  <c r="F146" i="109"/>
  <c r="G154" i="109" s="1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K154" i="16"/>
  <c r="L154" i="16"/>
  <c r="L155" i="16" s="1"/>
  <c r="R155" i="16" s="1"/>
  <c r="M154" i="16"/>
  <c r="J155" i="16"/>
  <c r="F164" i="16"/>
  <c r="L164" i="16"/>
  <c r="R165" i="16" s="1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Q199" i="16"/>
  <c r="Q204" i="16" s="1"/>
  <c r="R199" i="16"/>
  <c r="R204" i="16" s="1"/>
  <c r="C200" i="16"/>
  <c r="D200" i="16"/>
  <c r="M200" i="16"/>
  <c r="R200" i="16"/>
  <c r="R206" i="16" s="1"/>
  <c r="R186" i="16" s="1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D220" i="16"/>
  <c r="D201" i="16" s="1"/>
  <c r="R201" i="16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203" i="126" s="1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N1" i="125" s="1"/>
  <c r="P3" i="125"/>
  <c r="R3" i="125"/>
  <c r="D4" i="125"/>
  <c r="F4" i="125"/>
  <c r="F1" i="125" s="1"/>
  <c r="H4" i="125"/>
  <c r="J4" i="125"/>
  <c r="J5" i="125"/>
  <c r="U5" i="125" s="1"/>
  <c r="X5" i="125" s="1"/>
  <c r="F35" i="125" s="1"/>
  <c r="L5" i="125"/>
  <c r="N5" i="125"/>
  <c r="D6" i="125"/>
  <c r="F6" i="125"/>
  <c r="U6" i="125" s="1"/>
  <c r="X6" i="125" s="1"/>
  <c r="F36" i="125" s="1"/>
  <c r="H6" i="125"/>
  <c r="L6" i="125"/>
  <c r="N6" i="125"/>
  <c r="J8" i="125"/>
  <c r="L8" i="125"/>
  <c r="U8" i="125" s="1"/>
  <c r="X8" i="125" s="1"/>
  <c r="N8" i="125"/>
  <c r="L9" i="125"/>
  <c r="N9" i="125"/>
  <c r="U9" i="125" s="1"/>
  <c r="X9" i="125" s="1"/>
  <c r="P9" i="125"/>
  <c r="D10" i="125"/>
  <c r="J10" i="125"/>
  <c r="R10" i="125"/>
  <c r="L11" i="125"/>
  <c r="U11" i="125" s="1"/>
  <c r="X11" i="125" s="1"/>
  <c r="N11" i="125"/>
  <c r="F12" i="125"/>
  <c r="J12" i="125"/>
  <c r="U12" i="125" s="1"/>
  <c r="X12" i="125" s="1"/>
  <c r="L12" i="125"/>
  <c r="N12" i="125"/>
  <c r="N13" i="125"/>
  <c r="P13" i="125"/>
  <c r="U13" i="125" s="1"/>
  <c r="X13" i="125" s="1"/>
  <c r="R13" i="125"/>
  <c r="D14" i="125"/>
  <c r="F14" i="125"/>
  <c r="H14" i="125"/>
  <c r="J14" i="125"/>
  <c r="L14" i="125"/>
  <c r="N15" i="125"/>
  <c r="P15" i="125"/>
  <c r="R15" i="125"/>
  <c r="T15" i="125"/>
  <c r="D16" i="125"/>
  <c r="F16" i="125"/>
  <c r="U16" i="125" s="1"/>
  <c r="X16" i="125" s="1"/>
  <c r="H16" i="125"/>
  <c r="J16" i="125"/>
  <c r="L16" i="125"/>
  <c r="H17" i="125"/>
  <c r="U17" i="125" s="1"/>
  <c r="X17" i="125" s="1"/>
  <c r="F43" i="125" s="1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0" i="125"/>
  <c r="X71" i="125"/>
  <c r="X82" i="125"/>
  <c r="X79" i="125"/>
  <c r="X77" i="125"/>
  <c r="X72" i="125"/>
  <c r="X81" i="125"/>
  <c r="X73" i="125"/>
  <c r="X78" i="125"/>
  <c r="X55" i="125"/>
  <c r="X58" i="125"/>
  <c r="X48" i="125"/>
  <c r="X52" i="125"/>
  <c r="X56" i="125"/>
  <c r="X49" i="125"/>
  <c r="U84" i="125"/>
  <c r="T84" i="125" s="1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 s="1"/>
  <c r="U6" i="112"/>
  <c r="X6" i="112" s="1"/>
  <c r="F7" i="112"/>
  <c r="H8" i="112"/>
  <c r="N8" i="112"/>
  <c r="U8" i="112" s="1"/>
  <c r="X8" i="112" s="1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U11" i="112" s="1"/>
  <c r="X11" i="112" s="1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U15" i="112" s="1"/>
  <c r="X15" i="112" s="1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U28" i="112" s="1"/>
  <c r="X28" i="112" s="1"/>
  <c r="F58" i="112" s="1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X102" i="112" s="1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X116" i="112" s="1"/>
  <c r="W116" i="112"/>
  <c r="C1" i="120"/>
  <c r="D1" i="120"/>
  <c r="E1" i="120"/>
  <c r="F1" i="120"/>
  <c r="G1" i="120"/>
  <c r="H3" i="120"/>
  <c r="I5" i="120" s="1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D42" i="120"/>
  <c r="D41" i="120" s="1"/>
  <c r="E42" i="120"/>
  <c r="F42" i="120"/>
  <c r="C43" i="120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C41" i="110" s="1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R1029" i="124" s="1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G30" i="119"/>
  <c r="O30" i="119" s="1"/>
  <c r="G31" i="119"/>
  <c r="M31" i="119"/>
  <c r="G32" i="119"/>
  <c r="O32" i="119" s="1"/>
  <c r="M32" i="119"/>
  <c r="G33" i="119"/>
  <c r="M33" i="119"/>
  <c r="G34" i="119"/>
  <c r="M34" i="119"/>
  <c r="G35" i="119"/>
  <c r="M35" i="119"/>
  <c r="G36" i="119"/>
  <c r="O36" i="119" s="1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O43" i="119" s="1"/>
  <c r="M43" i="119"/>
  <c r="G44" i="119"/>
  <c r="M44" i="119"/>
  <c r="G45" i="119"/>
  <c r="M45" i="119"/>
  <c r="G46" i="119"/>
  <c r="M46" i="119"/>
  <c r="G47" i="119"/>
  <c r="O47" i="119" s="1"/>
  <c r="M47" i="119"/>
  <c r="G48" i="119"/>
  <c r="M48" i="119"/>
  <c r="G49" i="119"/>
  <c r="O49" i="119" s="1"/>
  <c r="M49" i="119"/>
  <c r="G50" i="119"/>
  <c r="M50" i="119"/>
  <c r="G51" i="119"/>
  <c r="O51" i="119" s="1"/>
  <c r="M51" i="119"/>
  <c r="G52" i="119"/>
  <c r="M52" i="119"/>
  <c r="G53" i="119"/>
  <c r="M53" i="119"/>
  <c r="G54" i="119"/>
  <c r="M54" i="119"/>
  <c r="G55" i="119"/>
  <c r="O55" i="119" s="1"/>
  <c r="M55" i="119"/>
  <c r="G56" i="119"/>
  <c r="M56" i="119"/>
  <c r="G57" i="119"/>
  <c r="O57" i="119" s="1"/>
  <c r="M57" i="119"/>
  <c r="G58" i="119"/>
  <c r="M58" i="119"/>
  <c r="O58" i="119" s="1"/>
  <c r="G59" i="119"/>
  <c r="M59" i="119"/>
  <c r="O59" i="119" s="1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O64" i="119" s="1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 s="1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O104" i="119" s="1"/>
  <c r="M104" i="119"/>
  <c r="G105" i="119"/>
  <c r="M105" i="119"/>
  <c r="O105" i="119" s="1"/>
  <c r="G106" i="119"/>
  <c r="M106" i="119"/>
  <c r="G107" i="119"/>
  <c r="M107" i="119"/>
  <c r="O107" i="119" s="1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O120" i="119" s="1"/>
  <c r="M120" i="119"/>
  <c r="G121" i="119"/>
  <c r="M121" i="119"/>
  <c r="O121" i="119" s="1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G131" i="119"/>
  <c r="M131" i="119"/>
  <c r="O131" i="119" s="1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G173" i="119"/>
  <c r="O173" i="119" s="1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M256" i="119"/>
  <c r="G257" i="119"/>
  <c r="O257" i="119" s="1"/>
  <c r="M257" i="119"/>
  <c r="M258" i="119"/>
  <c r="O258" i="119" s="1"/>
  <c r="G259" i="119"/>
  <c r="M259" i="119"/>
  <c r="G260" i="119"/>
  <c r="M260" i="119"/>
  <c r="O260" i="119" s="1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G267" i="119"/>
  <c r="M267" i="119"/>
  <c r="G268" i="119"/>
  <c r="O268" i="119" s="1"/>
  <c r="M268" i="119"/>
  <c r="M269" i="119"/>
  <c r="O269" i="119" s="1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O288" i="119" s="1"/>
  <c r="M288" i="119"/>
  <c r="G289" i="119"/>
  <c r="M289" i="119"/>
  <c r="G290" i="119"/>
  <c r="M290" i="119"/>
  <c r="G291" i="119"/>
  <c r="M291" i="119"/>
  <c r="O291" i="119" s="1"/>
  <c r="G292" i="119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O305" i="119" s="1"/>
  <c r="G306" i="119"/>
  <c r="M306" i="119"/>
  <c r="G307" i="119"/>
  <c r="M307" i="119"/>
  <c r="G308" i="119"/>
  <c r="M308" i="119"/>
  <c r="G309" i="119"/>
  <c r="M309" i="119"/>
  <c r="G310" i="119"/>
  <c r="O310" i="119" s="1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O324" i="119" s="1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O338" i="119" s="1"/>
  <c r="M338" i="119"/>
  <c r="G339" i="119"/>
  <c r="M339" i="119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G348" i="119"/>
  <c r="M348" i="119"/>
  <c r="G349" i="119"/>
  <c r="M349" i="119"/>
  <c r="G350" i="119"/>
  <c r="O350" i="119" s="1"/>
  <c r="M350" i="119"/>
  <c r="G351" i="119"/>
  <c r="M351" i="119"/>
  <c r="G352" i="119"/>
  <c r="M352" i="119"/>
  <c r="G353" i="119"/>
  <c r="M353" i="119"/>
  <c r="G354" i="119"/>
  <c r="M354" i="119"/>
  <c r="G355" i="119"/>
  <c r="O355" i="119" s="1"/>
  <c r="M355" i="119"/>
  <c r="G356" i="119"/>
  <c r="M356" i="119"/>
  <c r="G357" i="119"/>
  <c r="M357" i="119"/>
  <c r="G358" i="119"/>
  <c r="M358" i="119"/>
  <c r="G359" i="119"/>
  <c r="O359" i="119" s="1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O370" i="119" s="1"/>
  <c r="M370" i="119"/>
  <c r="G371" i="119"/>
  <c r="M371" i="119"/>
  <c r="G372" i="119"/>
  <c r="O372" i="119" s="1"/>
  <c r="M372" i="119"/>
  <c r="G373" i="119"/>
  <c r="M373" i="119"/>
  <c r="G374" i="119"/>
  <c r="M374" i="119"/>
  <c r="G375" i="119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G385" i="119"/>
  <c r="M385" i="119"/>
  <c r="G386" i="119"/>
  <c r="O386" i="119" s="1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O406" i="119" s="1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O426" i="119" s="1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M448" i="119"/>
  <c r="G449" i="119"/>
  <c r="M449" i="119"/>
  <c r="O449" i="119" s="1"/>
  <c r="G450" i="119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G467" i="119"/>
  <c r="M467" i="119"/>
  <c r="G468" i="119"/>
  <c r="O468" i="119" s="1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O476" i="119" s="1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O504" i="119" s="1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O524" i="119" s="1"/>
  <c r="M524" i="119"/>
  <c r="G525" i="119"/>
  <c r="M525" i="119"/>
  <c r="G526" i="119"/>
  <c r="M526" i="119"/>
  <c r="G527" i="119"/>
  <c r="M527" i="119"/>
  <c r="G528" i="119"/>
  <c r="O528" i="119" s="1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O542" i="119" s="1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/>
  <c r="M556" i="119"/>
  <c r="O556" i="119" s="1"/>
  <c r="G557" i="119"/>
  <c r="M557" i="119"/>
  <c r="O557" i="119" s="1"/>
  <c r="G558" i="119"/>
  <c r="M558" i="119"/>
  <c r="G559" i="119"/>
  <c r="M559" i="119"/>
  <c r="O559" i="119" s="1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M584" i="119"/>
  <c r="G585" i="119"/>
  <c r="M585" i="119"/>
  <c r="G586" i="119"/>
  <c r="M586" i="119"/>
  <c r="G587" i="119"/>
  <c r="O587" i="119" s="1"/>
  <c r="M587" i="119"/>
  <c r="G588" i="119"/>
  <c r="M588" i="119"/>
  <c r="G589" i="119"/>
  <c r="M589" i="119"/>
  <c r="G590" i="119"/>
  <c r="M590" i="119"/>
  <c r="G591" i="119"/>
  <c r="O591" i="119" s="1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O603" i="119" s="1"/>
  <c r="M603" i="119"/>
  <c r="G604" i="119"/>
  <c r="M604" i="119"/>
  <c r="G605" i="119"/>
  <c r="O605" i="119" s="1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9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0" i="129"/>
  <c r="O628" i="129"/>
  <c r="O636" i="129"/>
  <c r="O652" i="129"/>
  <c r="O656" i="129"/>
  <c r="O662" i="129"/>
  <c r="O670" i="129"/>
  <c r="O674" i="129"/>
  <c r="O678" i="129"/>
  <c r="O498" i="129"/>
  <c r="L458" i="129"/>
  <c r="O500" i="129"/>
  <c r="O554" i="129"/>
  <c r="O558" i="129"/>
  <c r="O560" i="129"/>
  <c r="O562" i="129"/>
  <c r="O566" i="129"/>
  <c r="O596" i="129"/>
  <c r="O54" i="129"/>
  <c r="O60" i="129"/>
  <c r="O499" i="129"/>
  <c r="O29" i="129"/>
  <c r="O362" i="129"/>
  <c r="O382" i="129"/>
  <c r="O390" i="129"/>
  <c r="O402" i="129"/>
  <c r="O404" i="129"/>
  <c r="O406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76" i="129"/>
  <c r="O544" i="129"/>
  <c r="O573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L397" i="129"/>
  <c r="L328" i="129" s="1"/>
  <c r="O419" i="129"/>
  <c r="O423" i="129"/>
  <c r="O425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45" i="129"/>
  <c r="O371" i="129"/>
  <c r="O373" i="129"/>
  <c r="O377" i="129"/>
  <c r="O417" i="129"/>
  <c r="O443" i="129"/>
  <c r="O489" i="129"/>
  <c r="O513" i="129"/>
  <c r="O515" i="129"/>
  <c r="O525" i="129"/>
  <c r="O535" i="129"/>
  <c r="O552" i="129"/>
  <c r="O76" i="129"/>
  <c r="O124" i="129"/>
  <c r="M179" i="129"/>
  <c r="O289" i="129"/>
  <c r="O293" i="129"/>
  <c r="O297" i="129"/>
  <c r="O317" i="129"/>
  <c r="O342" i="129"/>
  <c r="O387" i="129"/>
  <c r="O389" i="129"/>
  <c r="O505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368" i="129"/>
  <c r="O403" i="129"/>
  <c r="O405" i="129"/>
  <c r="O430" i="129"/>
  <c r="O463" i="129"/>
  <c r="O465" i="129"/>
  <c r="O467" i="129"/>
  <c r="O469" i="129"/>
  <c r="O471" i="129"/>
  <c r="O473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40" i="129"/>
  <c r="O442" i="129"/>
  <c r="O444" i="129"/>
  <c r="O488" i="129"/>
  <c r="O490" i="129"/>
  <c r="O497" i="129"/>
  <c r="O501" i="129"/>
  <c r="O520" i="129"/>
  <c r="O529" i="129"/>
  <c r="O555" i="129"/>
  <c r="O571" i="129"/>
  <c r="O582" i="129"/>
  <c r="O593" i="129"/>
  <c r="M117" i="129"/>
  <c r="O140" i="129"/>
  <c r="O266" i="129"/>
  <c r="O363" i="129"/>
  <c r="O379" i="129"/>
  <c r="O464" i="129"/>
  <c r="O483" i="129"/>
  <c r="O568" i="129"/>
  <c r="O577" i="129"/>
  <c r="O601" i="129"/>
  <c r="O21" i="129"/>
  <c r="O44" i="129"/>
  <c r="O46" i="129"/>
  <c r="O57" i="129"/>
  <c r="O64" i="129"/>
  <c r="O70" i="129"/>
  <c r="O77" i="129"/>
  <c r="O137" i="129"/>
  <c r="O139" i="129"/>
  <c r="O141" i="129"/>
  <c r="O171" i="129"/>
  <c r="O255" i="129"/>
  <c r="O261" i="129"/>
  <c r="O265" i="129"/>
  <c r="O290" i="129"/>
  <c r="O324" i="129"/>
  <c r="O358" i="129"/>
  <c r="O369" i="129"/>
  <c r="O376" i="129"/>
  <c r="O385" i="129"/>
  <c r="O398" i="129"/>
  <c r="O400" i="129"/>
  <c r="O411" i="129"/>
  <c r="O413" i="129"/>
  <c r="O422" i="129"/>
  <c r="O426" i="129"/>
  <c r="O428" i="129"/>
  <c r="O445" i="129"/>
  <c r="O459" i="129"/>
  <c r="O472" i="129"/>
  <c r="O485" i="129"/>
  <c r="O491" i="129"/>
  <c r="O502" i="129"/>
  <c r="O517" i="129"/>
  <c r="O521" i="129"/>
  <c r="O523" i="129"/>
  <c r="O528" i="129"/>
  <c r="O541" i="129"/>
  <c r="O543" i="129"/>
  <c r="O548" i="129"/>
  <c r="O563" i="129"/>
  <c r="O579" i="129"/>
  <c r="O600" i="129"/>
  <c r="O602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19" i="129"/>
  <c r="G63" i="129"/>
  <c r="O100" i="129"/>
  <c r="O109" i="129"/>
  <c r="O122" i="129"/>
  <c r="O131" i="129"/>
  <c r="O147" i="129"/>
  <c r="O154" i="129"/>
  <c r="O156" i="129"/>
  <c r="O168" i="129"/>
  <c r="O170" i="129"/>
  <c r="O251" i="129"/>
  <c r="O270" i="129"/>
  <c r="O291" i="129"/>
  <c r="O298" i="129"/>
  <c r="O318" i="129"/>
  <c r="O323" i="129"/>
  <c r="O334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69" i="129"/>
  <c r="O7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51" i="129"/>
  <c r="O160" i="129"/>
  <c r="O165" i="129"/>
  <c r="O172" i="129"/>
  <c r="O174" i="129"/>
  <c r="G247" i="129"/>
  <c r="O268" i="129"/>
  <c r="O277" i="129"/>
  <c r="O286" i="129"/>
  <c r="O288" i="129"/>
  <c r="O295" i="129"/>
  <c r="O302" i="129"/>
  <c r="O304" i="129"/>
  <c r="O313" i="129"/>
  <c r="O322" i="129"/>
  <c r="O340" i="129"/>
  <c r="O347" i="129"/>
  <c r="O354" i="129"/>
  <c r="O359" i="129"/>
  <c r="O364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272" i="129"/>
  <c r="O284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292" i="129"/>
  <c r="O308" i="129"/>
  <c r="O556" i="129"/>
  <c r="O564" i="129"/>
  <c r="O572" i="129"/>
  <c r="O580" i="129"/>
  <c r="M430" i="119"/>
  <c r="O180" i="119"/>
  <c r="O381" i="119"/>
  <c r="O349" i="119"/>
  <c r="O333" i="119"/>
  <c r="O289" i="119"/>
  <c r="O266" i="119"/>
  <c r="O154" i="119"/>
  <c r="O138" i="119"/>
  <c r="O100" i="119"/>
  <c r="O130" i="119"/>
  <c r="O71" i="119"/>
  <c r="O39" i="119"/>
  <c r="O18" i="119"/>
  <c r="O4" i="119"/>
  <c r="J3" i="119"/>
  <c r="C47" i="110"/>
  <c r="T1" i="112"/>
  <c r="H1" i="112"/>
  <c r="D1" i="112"/>
  <c r="J1" i="125"/>
  <c r="X3" i="112"/>
  <c r="E24" i="126"/>
  <c r="O26" i="119"/>
  <c r="O12" i="119"/>
  <c r="H42" i="120"/>
  <c r="U14" i="125"/>
  <c r="X14" i="125" s="1"/>
  <c r="D1" i="125"/>
  <c r="F185" i="126"/>
  <c r="H51" i="110"/>
  <c r="V117" i="112"/>
  <c r="V118" i="112" s="1"/>
  <c r="Z118" i="112" s="1"/>
  <c r="U27" i="112"/>
  <c r="X27" i="112" s="1"/>
  <c r="F57" i="112" s="1"/>
  <c r="U3" i="125"/>
  <c r="X3" i="125" s="1"/>
  <c r="X18" i="125"/>
  <c r="H42" i="125" s="1"/>
  <c r="H44" i="125" s="1"/>
  <c r="B204" i="16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U4" i="125"/>
  <c r="X4" i="125" s="1"/>
  <c r="G102" i="109"/>
  <c r="G59" i="109"/>
  <c r="K13" i="109"/>
  <c r="K16" i="109" s="1"/>
  <c r="F28" i="15"/>
  <c r="D77" i="15"/>
  <c r="D79" i="15" s="1"/>
  <c r="H79" i="15" s="1"/>
  <c r="D59" i="15"/>
  <c r="D61" i="15" s="1"/>
  <c r="H60" i="15" s="1"/>
  <c r="L192" i="16"/>
  <c r="L193" i="16" s="1"/>
  <c r="L173" i="16" s="1"/>
  <c r="F51" i="112"/>
  <c r="G117" i="119" l="1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3" i="15"/>
  <c r="D55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O538" i="119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4" i="15"/>
  <c r="D45" i="15"/>
  <c r="D47" i="15" s="1"/>
  <c r="D49" i="15" s="1"/>
  <c r="O11" i="129"/>
  <c r="K19" i="118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33" i="118"/>
  <c r="K21" i="127"/>
  <c r="K20" i="32"/>
  <c r="K29" i="32" s="1"/>
  <c r="K6" i="32"/>
  <c r="K12" i="32" s="1"/>
  <c r="K11" i="127"/>
  <c r="O117" i="129"/>
  <c r="K19" i="127"/>
  <c r="K32" i="127"/>
  <c r="D39" i="15" l="1"/>
  <c r="D41" i="15" s="1"/>
  <c r="D43" i="15" s="1"/>
  <c r="H48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N173" i="16"/>
  <c r="B193" i="16"/>
  <c r="B173" i="16" s="1"/>
  <c r="K35" i="109"/>
  <c r="K33" i="109"/>
  <c r="K36" i="118"/>
  <c r="K34" i="118"/>
  <c r="K33" i="127"/>
  <c r="K35" i="127"/>
  <c r="R181" i="16" l="1"/>
  <c r="R194" i="16"/>
  <c r="H42" i="15"/>
  <c r="D33" i="15"/>
  <c r="D35" i="15" s="1"/>
  <c r="D37" i="15" s="1"/>
  <c r="H55" i="15"/>
  <c r="E45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7" i="15" l="1"/>
  <c r="D29" i="15" s="1"/>
  <c r="D31" i="15" s="1"/>
  <c r="H36" i="15"/>
  <c r="E47" i="15"/>
  <c r="F47" i="15" s="1"/>
  <c r="F48" i="15" s="1"/>
  <c r="D21" i="15" l="1"/>
  <c r="D23" i="15" s="1"/>
  <c r="D25" i="15" s="1"/>
  <c r="H30" i="15"/>
  <c r="E48" i="15"/>
  <c r="F49" i="15"/>
  <c r="F39" i="15" s="1"/>
  <c r="H24" i="15" l="1"/>
  <c r="D15" i="15"/>
  <c r="D17" i="15" s="1"/>
  <c r="D19" i="15" s="1"/>
  <c r="H47" i="15"/>
  <c r="E49" i="15"/>
  <c r="D9" i="15" l="1"/>
  <c r="D11" i="15" s="1"/>
  <c r="D13" i="15" s="1"/>
  <c r="H12" i="15" s="1"/>
  <c r="H18" i="15"/>
  <c r="E39" i="15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2" i="15" s="1"/>
  <c r="F13" i="15" l="1"/>
  <c r="E12" i="15"/>
  <c r="E2" i="15" s="1"/>
  <c r="E4" i="15" l="1"/>
  <c r="F4" i="15" s="1"/>
  <c r="F5" i="15" s="1"/>
  <c r="H11" i="15"/>
  <c r="E13" i="15"/>
  <c r="H13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win1064</author>
  </authors>
  <commentList>
    <comment ref="X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47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3" authorId="2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D132" authorId="2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45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K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5" author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25" author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<sst xmlns="http://schemas.openxmlformats.org/spreadsheetml/2006/main" count="65468" uniqueCount="19219">
  <si>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</si>
  <si>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</si>
  <si>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</si>
  <si>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</si>
  <si>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</si>
  <si>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</si>
  <si>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</si>
  <si>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</si>
  <si>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</si>
  <si>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</si>
  <si>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</si>
  <si>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</si>
  <si>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</si>
  <si>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</si>
  <si>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</si>
  <si>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</si>
  <si>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</si>
  <si>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</si>
  <si>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</si>
  <si>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</si>
  <si>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</si>
  <si>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</si>
  <si>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</si>
  <si>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</si>
  <si>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</si>
  <si>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</si>
  <si>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</si>
  <si>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</si>
  <si>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</si>
  <si>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</si>
  <si>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</si>
  <si>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</si>
  <si>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</si>
  <si>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</si>
  <si>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</si>
  <si>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</si>
  <si>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</si>
  <si>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</si>
  <si>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</si>
  <si>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</si>
  <si>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</si>
  <si>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</si>
  <si>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</si>
  <si>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</si>
  <si>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</si>
  <si>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</si>
  <si>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</si>
  <si>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</si>
  <si>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</si>
  <si>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</si>
  <si>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</si>
  <si>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</si>
  <si>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</si>
  <si>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</si>
  <si>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</si>
  <si>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</si>
  <si>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</si>
  <si>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</si>
  <si>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</si>
  <si>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</si>
  <si>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</si>
  <si>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</si>
  <si>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</si>
  <si>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</si>
  <si>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</si>
  <si>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</si>
  <si>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</si>
  <si>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</si>
  <si>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</si>
  <si>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</si>
  <si>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</si>
  <si>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</si>
  <si>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</si>
  <si>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</si>
  <si>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</si>
  <si>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</si>
  <si>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</si>
  <si>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</si>
  <si>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</si>
  <si>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</si>
  <si>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</si>
  <si>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</si>
  <si>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</si>
  <si>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</si>
  <si>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</si>
  <si>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</si>
  <si>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</si>
  <si>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</si>
  <si>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</si>
  <si>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</si>
  <si>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</si>
  <si>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</si>
  <si>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</si>
  <si>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</si>
  <si>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</si>
  <si>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</si>
  <si>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</si>
  <si>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</si>
  <si>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</si>
  <si>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</si>
  <si>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</si>
  <si>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</si>
  <si>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</si>
  <si>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</si>
  <si>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</si>
  <si>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</si>
  <si>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</si>
  <si>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</si>
  <si>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</si>
  <si>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</si>
  <si>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</si>
  <si>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</si>
  <si>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</si>
  <si>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</si>
  <si>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</si>
  <si>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</si>
  <si>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</si>
  <si>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</si>
  <si>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</si>
  <si>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</si>
  <si>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</si>
  <si>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</si>
  <si>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</si>
  <si>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</si>
  <si>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</si>
  <si>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</si>
  <si>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</si>
  <si>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</si>
  <si>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</si>
  <si>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</si>
  <si>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</si>
  <si>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</si>
  <si>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</si>
  <si>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</si>
  <si>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</si>
  <si>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</si>
  <si>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</si>
  <si>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</si>
  <si>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</si>
  <si>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</si>
  <si>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</si>
  <si>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</si>
  <si>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</si>
  <si>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</si>
  <si>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</si>
  <si>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</si>
  <si>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</si>
  <si>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</si>
  <si>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</si>
  <si>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</si>
  <si>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</si>
  <si>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</si>
  <si>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</si>
  <si>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</si>
  <si>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</si>
  <si>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</si>
  <si>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</si>
  <si>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</si>
  <si>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</si>
  <si>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</si>
  <si>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</si>
  <si>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</si>
  <si>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</si>
  <si>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</si>
  <si>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</si>
  <si>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</si>
  <si>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</si>
  <si>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</si>
  <si>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</si>
  <si>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</si>
  <si>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</si>
  <si>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</si>
  <si>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</si>
  <si>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</si>
  <si>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</si>
  <si>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</si>
  <si>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</si>
  <si>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</si>
  <si>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</si>
  <si>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</si>
  <si>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</si>
  <si>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</si>
  <si>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</si>
  <si>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</si>
  <si>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</si>
  <si>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</si>
  <si>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</si>
  <si>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</si>
  <si>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</si>
  <si>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</si>
  <si>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</si>
  <si>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</si>
  <si>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</si>
  <si>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</si>
  <si>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</si>
  <si>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</si>
  <si>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</si>
  <si>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</si>
  <si>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</si>
  <si>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</si>
  <si>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</si>
  <si>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</si>
  <si>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</si>
  <si>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</si>
  <si>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</si>
  <si>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</si>
  <si>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</si>
  <si>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</si>
  <si>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</si>
  <si>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</si>
  <si>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</si>
  <si>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</si>
  <si>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</si>
  <si>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</si>
  <si>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</si>
  <si>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</si>
  <si>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</si>
  <si>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</si>
  <si>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</si>
  <si>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</si>
  <si>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</si>
  <si>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</si>
  <si>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</si>
  <si>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</si>
  <si>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</si>
  <si>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</si>
  <si>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</si>
  <si>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</si>
  <si>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</si>
  <si>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</si>
  <si>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</si>
  <si>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</si>
  <si>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</si>
  <si>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</si>
  <si>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</si>
  <si>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</si>
  <si>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</si>
  <si>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</si>
  <si>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</si>
  <si>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</si>
  <si>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</si>
  <si>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</si>
  <si>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</si>
  <si>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</si>
  <si>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</si>
  <si>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</si>
  <si>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</si>
  <si>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</si>
  <si>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</si>
  <si>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</si>
  <si>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</si>
  <si>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</si>
  <si>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</si>
  <si>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</si>
  <si>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</si>
  <si>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</si>
  <si>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</si>
  <si>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</si>
  <si>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</si>
  <si>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</si>
  <si>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</si>
  <si>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</si>
  <si>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</si>
  <si>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</si>
  <si>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</si>
  <si>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</si>
  <si>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</si>
  <si>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</si>
  <si>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</si>
  <si>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</si>
  <si>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</si>
  <si>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</si>
  <si>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</si>
  <si>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</si>
  <si>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</si>
  <si>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</si>
  <si>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</si>
  <si>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</si>
  <si>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</si>
  <si>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</si>
  <si>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</si>
  <si>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</si>
  <si>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</si>
  <si>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</si>
  <si>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</si>
  <si>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</si>
  <si>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</si>
  <si>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</si>
  <si>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</si>
  <si>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</si>
  <si>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</si>
  <si>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</si>
  <si>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</si>
  <si>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</si>
  <si>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</si>
  <si>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</si>
  <si>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</si>
  <si>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</si>
  <si>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</si>
  <si>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</si>
  <si>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</si>
  <si>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</si>
  <si>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</si>
  <si>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</si>
  <si>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</si>
  <si>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</si>
  <si>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</si>
  <si>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</si>
  <si>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</si>
  <si>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</si>
  <si>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</si>
  <si>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</si>
  <si>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</si>
  <si>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</si>
  <si>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</si>
  <si>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</si>
  <si>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</si>
  <si>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</si>
  <si>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</si>
  <si>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</si>
  <si>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</si>
  <si>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</si>
  <si>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</si>
  <si>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</si>
  <si>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</si>
  <si>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</si>
  <si>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</si>
  <si>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</si>
  <si>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</si>
  <si>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</si>
  <si>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</si>
  <si>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</si>
  <si>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</si>
  <si>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</si>
  <si>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</si>
  <si>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</si>
  <si>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</si>
  <si>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</si>
  <si>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</si>
  <si>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</si>
  <si>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</si>
  <si>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</si>
  <si>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</si>
  <si>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</si>
  <si>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</si>
  <si>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</si>
  <si>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</si>
  <si>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</si>
  <si>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</si>
  <si>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</si>
  <si>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</si>
  <si>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</si>
  <si>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</si>
  <si>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</si>
  <si>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</si>
  <si>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</si>
  <si>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</si>
  <si>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</si>
  <si>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</si>
  <si>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</si>
  <si>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</si>
  <si>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</si>
  <si>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</si>
  <si>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</si>
  <si>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</si>
  <si>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</si>
  <si>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</si>
  <si>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</si>
  <si>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</si>
  <si>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</si>
  <si>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</si>
  <si>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</si>
  <si>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</si>
  <si>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</si>
  <si>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</si>
  <si>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</si>
  <si>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</si>
  <si>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</si>
  <si>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</si>
  <si>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</si>
  <si>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</si>
  <si>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</si>
  <si>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</si>
  <si>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</si>
  <si>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</si>
  <si>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</si>
  <si>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</si>
  <si>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</si>
  <si>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</si>
  <si>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</si>
  <si>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</si>
  <si>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</si>
  <si>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</si>
  <si>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</si>
  <si>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</si>
  <si>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</si>
  <si>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</si>
  <si>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</si>
  <si>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</si>
  <si>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</si>
  <si>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</si>
  <si>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</si>
  <si>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</si>
  <si>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</si>
  <si>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</si>
  <si>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</si>
  <si>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</si>
  <si>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</si>
  <si>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</si>
  <si>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</si>
  <si>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</si>
  <si>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</si>
  <si>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</si>
  <si>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</si>
  <si>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</si>
  <si>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</si>
  <si>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</si>
  <si>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</si>
  <si>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</si>
  <si>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</si>
  <si>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</si>
  <si>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</si>
  <si>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</si>
  <si>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</si>
  <si>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</si>
  <si>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</si>
  <si>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</si>
  <si>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</si>
  <si>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</si>
  <si>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</si>
  <si>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</si>
  <si>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</si>
  <si>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</si>
  <si>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</si>
  <si>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</si>
  <si>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</si>
  <si>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</si>
  <si>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</si>
  <si>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</si>
  <si>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</si>
  <si>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</si>
  <si>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</si>
  <si>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</si>
  <si>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</si>
  <si>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</si>
  <si>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</si>
  <si>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</si>
  <si>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</si>
  <si>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</si>
  <si>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</si>
  <si>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</si>
  <si>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</si>
  <si>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</si>
  <si>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</si>
  <si>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</si>
  <si>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</si>
  <si>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</si>
  <si>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</si>
  <si>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</si>
  <si>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</si>
  <si>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</si>
  <si>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</si>
  <si>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</si>
  <si>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</si>
  <si>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</si>
  <si>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</si>
  <si>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</si>
  <si>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</si>
  <si>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</si>
  <si>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</si>
  <si>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</si>
  <si>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</si>
  <si>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</si>
  <si>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</si>
  <si>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</si>
  <si>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</si>
  <si>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</si>
  <si>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</si>
  <si>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</si>
  <si>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</si>
  <si>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</si>
  <si>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</si>
  <si>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</si>
  <si>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</si>
  <si>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</si>
  <si>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</si>
  <si>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</si>
  <si>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</si>
  <si>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</si>
  <si>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</si>
  <si>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</si>
  <si>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</si>
  <si>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</si>
  <si>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</si>
  <si>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</si>
  <si>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</si>
  <si>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</si>
  <si>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</si>
  <si>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</si>
  <si>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</si>
  <si>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</si>
  <si>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</si>
  <si>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</si>
  <si>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</si>
  <si>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</si>
  <si>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</si>
  <si>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</si>
  <si>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</si>
  <si>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</si>
  <si>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</si>
  <si>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</si>
  <si>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</si>
  <si>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</si>
  <si>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</si>
  <si>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</si>
  <si>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</si>
  <si>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</si>
  <si>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</si>
  <si>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</si>
  <si>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</si>
  <si>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</si>
  <si>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</si>
  <si>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</si>
  <si>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</si>
  <si>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</si>
  <si>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</si>
  <si>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</si>
  <si>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</si>
  <si>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</si>
  <si>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</si>
  <si>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</si>
  <si>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</si>
  <si>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</si>
  <si>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</si>
  <si>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</si>
  <si>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</si>
  <si>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</si>
  <si>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</si>
  <si>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</si>
  <si>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</si>
  <si>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</si>
  <si>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</si>
  <si>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</si>
  <si>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</si>
  <si>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</si>
  <si>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</si>
  <si>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</si>
  <si>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</si>
  <si>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</si>
  <si>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</si>
  <si>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</si>
  <si>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</si>
  <si>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</si>
  <si>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</si>
  <si>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</si>
  <si>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</si>
  <si>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</si>
  <si>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</si>
  <si>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</si>
  <si>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</si>
  <si>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</si>
  <si>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</si>
  <si>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</si>
  <si>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</si>
  <si>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</si>
  <si>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</si>
  <si>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</si>
  <si>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</si>
  <si>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</si>
  <si>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</si>
  <si>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</si>
  <si>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</si>
  <si>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</si>
  <si>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</si>
  <si>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</si>
  <si>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</si>
  <si>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</si>
  <si>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</si>
  <si>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</si>
  <si>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</si>
  <si>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</si>
  <si>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</si>
  <si>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</si>
  <si>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</si>
  <si>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</si>
  <si>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</si>
  <si>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</si>
  <si>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</si>
  <si>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</si>
  <si>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</si>
  <si>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</si>
  <si>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</si>
  <si>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</si>
  <si>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</si>
  <si>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</si>
  <si>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</si>
  <si>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</si>
  <si>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</si>
  <si>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</si>
  <si>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</si>
  <si>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</si>
  <si>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</si>
  <si>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</si>
  <si>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</si>
  <si>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</si>
  <si>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</si>
  <si>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</si>
  <si>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</si>
  <si>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</si>
  <si>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</si>
  <si>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</si>
  <si>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</si>
  <si>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</si>
  <si>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</si>
  <si>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</si>
  <si>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</si>
  <si>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</si>
  <si>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</si>
  <si>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</si>
  <si>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</si>
  <si>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</si>
  <si>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</si>
  <si>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</si>
  <si>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</si>
  <si>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</si>
  <si>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</si>
  <si>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</si>
  <si>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</si>
  <si>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</si>
  <si>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</si>
  <si>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</si>
  <si>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</si>
  <si>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</si>
  <si>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</si>
  <si>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</si>
  <si>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</si>
  <si>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</si>
  <si>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</si>
  <si>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</si>
  <si>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</si>
  <si>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</si>
  <si>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</si>
  <si>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</si>
  <si>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</si>
  <si>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</si>
  <si>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</si>
  <si>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</si>
  <si>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</si>
  <si>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</si>
  <si>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</si>
  <si>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</si>
  <si>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</si>
  <si>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</si>
  <si>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</si>
  <si>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</si>
  <si>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</si>
  <si>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</si>
  <si>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</si>
  <si>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</si>
  <si>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</si>
  <si>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</si>
  <si>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</si>
  <si>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</si>
  <si>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</si>
  <si>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</si>
  <si>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</si>
  <si>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</si>
  <si>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</si>
  <si>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</si>
  <si>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</si>
  <si>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</si>
  <si>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</si>
  <si>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</si>
  <si>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</si>
  <si>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</si>
  <si>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</si>
  <si>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</si>
  <si>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</si>
  <si>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</si>
  <si>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</si>
  <si>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</si>
  <si>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</si>
  <si>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</si>
  <si>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</si>
  <si>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</si>
  <si>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</si>
  <si>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</si>
  <si>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</si>
  <si>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</si>
  <si>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</si>
  <si>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</si>
  <si>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</si>
  <si>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</si>
  <si>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</si>
  <si>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</si>
  <si>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</si>
  <si>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</si>
  <si>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</si>
  <si>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</si>
  <si>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</si>
  <si>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</si>
  <si>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</si>
  <si>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</si>
  <si>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</si>
  <si>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</si>
  <si>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</si>
  <si>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</si>
  <si>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</si>
  <si>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</si>
  <si>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</si>
  <si>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</si>
  <si>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</si>
  <si>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</si>
  <si>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</si>
  <si>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</si>
  <si>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</si>
  <si>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</si>
  <si>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</si>
  <si>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</si>
  <si>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</si>
  <si>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</si>
  <si>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</si>
  <si>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</si>
  <si>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</si>
  <si>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</si>
  <si>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</si>
  <si>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</si>
  <si>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</si>
  <si>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</si>
  <si>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</si>
  <si>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</si>
  <si>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</si>
  <si>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</si>
  <si>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</si>
  <si>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</si>
  <si>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</si>
  <si>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</si>
  <si>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</si>
  <si>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</si>
  <si>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</si>
  <si>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</si>
  <si>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</si>
  <si>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</si>
  <si>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</si>
  <si>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</si>
  <si>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</si>
  <si>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</si>
  <si>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</si>
  <si>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</si>
  <si>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</si>
  <si>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</si>
  <si>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</si>
  <si>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</si>
  <si>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</si>
  <si>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</si>
  <si>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</si>
  <si>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</si>
  <si>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</si>
  <si>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</si>
  <si>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</si>
  <si>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</si>
  <si>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</si>
  <si>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</si>
  <si>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</si>
  <si>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</si>
  <si>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</si>
  <si>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</si>
  <si>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</si>
  <si>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</si>
  <si>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</si>
  <si>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</si>
  <si>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</si>
  <si>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</si>
  <si>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</si>
  <si>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</si>
  <si>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</si>
  <si>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</si>
  <si>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</si>
  <si>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</si>
  <si>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</si>
  <si>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</si>
  <si>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</si>
  <si>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</si>
  <si>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</si>
  <si>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</si>
  <si>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</si>
  <si>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</si>
  <si>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</si>
  <si>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</si>
  <si>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</si>
  <si>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</si>
  <si>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</si>
  <si>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</si>
  <si>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</si>
  <si>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</si>
  <si>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</si>
  <si>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</si>
  <si>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</si>
  <si>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</si>
  <si>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</si>
  <si>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</si>
  <si>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</si>
  <si>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</si>
  <si>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</si>
  <si>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</si>
  <si>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</si>
  <si>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</si>
  <si>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</si>
  <si>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</si>
  <si>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</si>
  <si>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</si>
  <si>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</si>
  <si>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</si>
  <si>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</si>
  <si>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</si>
  <si>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</si>
  <si>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</si>
  <si>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</si>
  <si>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</si>
  <si>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</si>
  <si>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</si>
  <si>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</si>
  <si>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</si>
  <si>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</si>
  <si>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</si>
  <si>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</si>
  <si>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</si>
  <si>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</si>
  <si>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</si>
  <si>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</si>
  <si>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</si>
  <si>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</si>
  <si>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</si>
  <si>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</si>
  <si>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</si>
  <si>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</si>
  <si>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</si>
  <si>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</si>
  <si>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</si>
  <si>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</si>
  <si>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</si>
  <si>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</si>
  <si>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</si>
  <si>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</si>
  <si>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</si>
  <si>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</si>
  <si>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</si>
  <si>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</si>
  <si>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</si>
  <si>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</si>
  <si>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</si>
  <si>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</si>
  <si>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</si>
  <si>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</si>
  <si>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</si>
  <si>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</si>
  <si>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</si>
  <si>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</si>
  <si>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</si>
  <si>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</si>
  <si>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</si>
  <si>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</si>
  <si>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</si>
  <si>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</si>
  <si>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</si>
  <si>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</si>
  <si>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</si>
  <si>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</si>
  <si>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</si>
  <si>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</si>
  <si>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</si>
  <si>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</si>
  <si>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</si>
  <si>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</si>
  <si>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</si>
  <si>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</si>
  <si>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</si>
  <si>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</si>
  <si>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</si>
  <si>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</si>
  <si>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</si>
  <si>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</si>
  <si>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</si>
  <si>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</si>
  <si>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</si>
  <si>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</si>
  <si>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</si>
  <si>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</si>
  <si>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</si>
  <si>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</si>
  <si>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</si>
  <si>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</si>
  <si>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</si>
  <si>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</si>
  <si>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</si>
  <si>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</si>
  <si>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</si>
  <si>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</si>
  <si>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</si>
  <si>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</si>
  <si>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</si>
  <si>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</si>
  <si>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</si>
  <si>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</si>
  <si>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</si>
  <si>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</si>
  <si>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</si>
  <si>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</si>
  <si>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</si>
  <si>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</si>
  <si>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</si>
  <si>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</si>
  <si>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</si>
  <si>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</si>
  <si>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</si>
  <si>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</si>
  <si>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</si>
  <si>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</si>
  <si>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</si>
  <si>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</si>
  <si>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</si>
  <si>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</si>
  <si>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</si>
  <si>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</si>
  <si>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</si>
  <si>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</si>
  <si>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</si>
  <si>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</si>
  <si>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</si>
  <si>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</si>
  <si>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</si>
  <si>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</si>
  <si>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</si>
  <si>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</si>
  <si>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</si>
  <si>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</si>
  <si>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</si>
  <si>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</si>
  <si>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</si>
  <si>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</si>
  <si>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</si>
  <si>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</si>
  <si>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</si>
  <si>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</si>
  <si>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</si>
  <si>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</si>
  <si>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</si>
  <si>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</si>
  <si>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</si>
  <si>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</si>
  <si>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</si>
  <si>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</si>
  <si>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</si>
  <si>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</si>
  <si>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</si>
  <si>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</si>
  <si>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</si>
  <si>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</si>
  <si>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</si>
  <si>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</si>
  <si>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</si>
  <si>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</si>
  <si>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</si>
  <si>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</si>
  <si>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</si>
  <si>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</si>
  <si>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</si>
  <si>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</si>
  <si>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</si>
  <si>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</si>
  <si>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</si>
  <si>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</si>
  <si>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</si>
  <si>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</si>
  <si>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</si>
  <si>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</si>
  <si>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</si>
  <si>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</si>
  <si>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</si>
  <si>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</si>
  <si>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</si>
  <si>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</si>
  <si>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</si>
  <si>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</si>
  <si>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</si>
  <si>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</si>
  <si>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</si>
  <si>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</si>
  <si>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</si>
  <si>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</si>
  <si>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</si>
  <si>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</si>
  <si>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</si>
  <si>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</si>
  <si>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</si>
  <si>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</si>
  <si>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</si>
  <si>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</si>
  <si>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</si>
  <si>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</si>
  <si>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</si>
  <si>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</si>
  <si>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</si>
  <si>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</si>
  <si>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</si>
  <si>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</si>
  <si>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</si>
  <si>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</si>
  <si>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</si>
  <si>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</si>
  <si>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</si>
  <si>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</si>
  <si>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</si>
  <si>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</si>
  <si>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</si>
  <si>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</si>
  <si>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</si>
  <si>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</si>
  <si>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</si>
  <si>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</si>
  <si>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</si>
  <si>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</si>
  <si>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</si>
  <si>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</si>
  <si>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</si>
  <si>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</si>
  <si>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</si>
  <si>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</si>
  <si>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</si>
  <si>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</si>
  <si>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</si>
  <si>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</si>
  <si>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</si>
  <si>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</si>
  <si>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</si>
  <si>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</si>
  <si>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</si>
  <si>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</si>
  <si>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</si>
  <si>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</si>
  <si>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</si>
  <si>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</si>
  <si>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</si>
  <si>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</si>
  <si>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</si>
  <si>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</si>
  <si>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</si>
  <si>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</si>
  <si>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</si>
  <si>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</si>
  <si>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</si>
  <si>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</si>
  <si>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</si>
  <si>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</si>
  <si>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</si>
  <si>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</si>
  <si>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</si>
  <si>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</si>
  <si>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</si>
  <si>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</si>
  <si>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</si>
  <si>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</si>
  <si>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</si>
  <si>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</si>
  <si>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</si>
  <si>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</si>
  <si>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</si>
  <si>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</si>
  <si>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</si>
  <si>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</si>
  <si>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</si>
  <si>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</si>
  <si>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</si>
  <si>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</si>
  <si>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</si>
  <si>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</si>
  <si>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</si>
  <si>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</si>
  <si>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</si>
  <si>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</si>
  <si>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</si>
  <si>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</si>
  <si>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</si>
  <si>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</si>
  <si>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</si>
  <si>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</si>
  <si>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</si>
  <si>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</si>
  <si>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</si>
  <si>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</si>
  <si>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</si>
  <si>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</si>
  <si>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</si>
  <si>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</si>
  <si>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</si>
  <si>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</si>
  <si>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</si>
  <si>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</si>
  <si>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</si>
  <si>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</si>
  <si>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</si>
  <si>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</si>
  <si>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</si>
  <si>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</si>
  <si>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</si>
  <si>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</si>
  <si>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</si>
  <si>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</si>
  <si>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</si>
  <si>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</si>
  <si>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</si>
  <si>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</si>
  <si>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</si>
  <si>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</si>
  <si>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</si>
  <si>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</si>
  <si>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</si>
  <si>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</si>
  <si>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</si>
  <si>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</si>
  <si>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</si>
  <si>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</si>
  <si>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</si>
  <si>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</si>
  <si>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</si>
  <si>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</si>
  <si>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</si>
  <si>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</si>
  <si>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</si>
  <si>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</si>
  <si>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</si>
  <si>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</si>
  <si>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</si>
  <si>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</si>
  <si>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</si>
  <si>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</si>
  <si>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</si>
  <si>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</si>
  <si>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</si>
  <si>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</si>
  <si>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</si>
  <si>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</si>
  <si>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</si>
  <si>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</si>
  <si>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</si>
  <si>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</si>
  <si>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</si>
  <si>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</si>
  <si>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</si>
  <si>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</si>
  <si>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</si>
  <si>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</si>
  <si>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</si>
  <si>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</si>
  <si>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</si>
  <si>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</si>
  <si>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</si>
  <si>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</si>
  <si>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</si>
  <si>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</si>
  <si>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</si>
  <si>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</si>
  <si>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</si>
  <si>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</si>
  <si>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</si>
  <si>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</si>
  <si>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</si>
  <si>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</si>
  <si>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</si>
  <si>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</si>
  <si>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</si>
  <si>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</si>
  <si>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</si>
  <si>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</si>
  <si>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</si>
  <si>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</si>
  <si>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</si>
  <si>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</si>
  <si>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</si>
  <si>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</si>
  <si>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</si>
  <si>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</si>
  <si>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</si>
  <si>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</si>
  <si>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</si>
  <si>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</si>
  <si>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</si>
  <si>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</si>
  <si>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</si>
  <si>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</si>
  <si>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</si>
  <si>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</si>
  <si>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</si>
  <si>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</si>
  <si>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</si>
  <si>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</si>
  <si>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</si>
  <si>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</si>
  <si>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</si>
  <si>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</si>
  <si>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</si>
  <si>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</si>
  <si>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</si>
  <si>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</si>
  <si>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</si>
  <si>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</si>
  <si>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</si>
  <si>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</si>
  <si>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</si>
  <si>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</si>
  <si>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</si>
  <si>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</si>
  <si>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</si>
  <si>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</si>
  <si>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</si>
  <si>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</si>
  <si>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</si>
  <si>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</si>
  <si>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</si>
  <si>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</si>
  <si>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</si>
  <si>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</si>
  <si>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</si>
  <si>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</si>
  <si>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</si>
  <si>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</si>
  <si>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</si>
  <si>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</si>
  <si>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</si>
  <si>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</si>
  <si>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</si>
  <si>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</si>
  <si>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</si>
  <si>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</si>
  <si>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</si>
  <si>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</si>
  <si>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</si>
  <si>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</si>
  <si>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</si>
  <si>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</si>
  <si>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</si>
  <si>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</si>
  <si>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</si>
  <si>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</si>
  <si>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</si>
  <si>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</si>
  <si>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</si>
  <si>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</si>
  <si>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</si>
  <si>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</si>
  <si>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</si>
  <si>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</si>
  <si>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</si>
  <si>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</si>
  <si>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</si>
  <si>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</si>
  <si>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</si>
  <si>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</si>
  <si>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</si>
  <si>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</si>
  <si>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</si>
  <si>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</si>
  <si>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</si>
  <si>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</si>
  <si>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</si>
  <si>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</si>
  <si>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</si>
  <si>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</si>
  <si>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</si>
  <si>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</si>
  <si>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</si>
  <si>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</si>
  <si>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</si>
  <si>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</si>
  <si>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</si>
  <si>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</si>
  <si>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</si>
  <si>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</si>
  <si>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</si>
  <si>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</si>
  <si>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</si>
  <si>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</si>
  <si>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</si>
  <si>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</si>
  <si>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</si>
  <si>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</si>
  <si>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</si>
  <si>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</si>
  <si>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</si>
  <si>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</si>
  <si>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</si>
  <si>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</si>
  <si>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</si>
  <si>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</si>
  <si>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</si>
  <si>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</si>
  <si>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</si>
  <si>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</si>
  <si>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</si>
  <si>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</si>
  <si>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</si>
  <si>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</si>
  <si>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</si>
  <si>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</si>
  <si>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</si>
  <si>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</si>
  <si>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</si>
  <si>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</si>
  <si>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</si>
  <si>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</si>
  <si>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</si>
  <si>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</si>
  <si>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</si>
  <si>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</si>
  <si>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</si>
  <si>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</si>
  <si>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</si>
  <si>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</si>
  <si>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</si>
  <si>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</si>
  <si>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</si>
  <si>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</si>
  <si>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</si>
  <si>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</si>
  <si>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</si>
  <si>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</si>
  <si>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</si>
  <si>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</si>
  <si>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</si>
  <si>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</si>
  <si>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</si>
  <si>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</si>
  <si>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</si>
  <si>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</si>
  <si>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</si>
  <si>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</si>
  <si>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</si>
  <si>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</si>
  <si>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</si>
  <si>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</si>
  <si>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</si>
  <si>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</si>
  <si>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</si>
  <si>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</si>
  <si>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</si>
  <si>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</si>
  <si>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</si>
  <si>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</si>
  <si>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</si>
  <si>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</si>
  <si>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</si>
  <si>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</si>
  <si>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</si>
  <si>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</si>
  <si>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</si>
  <si>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</si>
  <si>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</si>
  <si>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</si>
  <si>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</si>
  <si>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</si>
  <si>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</si>
  <si>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</si>
  <si>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</si>
  <si>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</si>
  <si>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</si>
  <si>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</si>
  <si>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</si>
  <si>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</si>
  <si>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</si>
  <si>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</si>
  <si>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</si>
  <si>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</si>
  <si>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</si>
  <si>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</si>
  <si>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</si>
  <si>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</si>
  <si>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</si>
  <si>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</si>
  <si>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</si>
  <si>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</si>
  <si>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</si>
  <si>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</si>
  <si>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</si>
  <si>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</si>
  <si>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</si>
  <si>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</si>
  <si>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</si>
  <si>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</si>
  <si>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</si>
  <si>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</si>
  <si>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</si>
  <si>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</si>
  <si>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</si>
  <si>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</si>
  <si>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</si>
  <si>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</si>
  <si>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</si>
  <si>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</si>
  <si>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</si>
  <si>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</si>
  <si>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</si>
  <si>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</si>
  <si>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</si>
  <si>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</si>
  <si>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</si>
  <si>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</si>
  <si>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</si>
  <si>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</si>
  <si>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</si>
  <si>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</si>
  <si>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</si>
  <si>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</si>
  <si>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</si>
  <si>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</si>
  <si>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</si>
  <si>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</si>
  <si>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</si>
  <si>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</si>
  <si>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</si>
  <si>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</si>
  <si>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</si>
  <si>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</si>
  <si>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</si>
  <si>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</si>
  <si>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</si>
  <si>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</si>
  <si>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</si>
  <si>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</si>
  <si>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</si>
  <si>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</si>
  <si>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</si>
  <si>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</si>
  <si>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</si>
  <si>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</si>
  <si>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</si>
  <si>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</si>
  <si>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</si>
  <si>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</si>
  <si>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</si>
  <si>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</si>
  <si>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</si>
  <si>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</si>
  <si>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</si>
  <si>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</si>
  <si>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</si>
  <si>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</si>
  <si>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</si>
  <si>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</si>
  <si>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</si>
  <si>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</si>
  <si>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</si>
  <si>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</si>
  <si>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</si>
  <si>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</si>
  <si>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</si>
  <si>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</si>
  <si>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</si>
  <si>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</si>
  <si>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</si>
  <si>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</si>
  <si>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</si>
  <si>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</si>
  <si>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</si>
  <si>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</si>
  <si>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</si>
  <si>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</si>
  <si>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</si>
  <si>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</si>
  <si>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</si>
  <si>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</si>
  <si>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</si>
  <si>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</si>
  <si>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</si>
  <si>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</si>
  <si>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</si>
  <si>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</si>
  <si>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</si>
  <si>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</si>
  <si>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</si>
  <si>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</si>
  <si>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</si>
  <si>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</si>
  <si>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</si>
  <si>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</si>
  <si>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</si>
  <si>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</si>
  <si>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</si>
  <si>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</si>
  <si>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</si>
  <si>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</si>
  <si>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</si>
  <si>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</si>
  <si>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</si>
  <si>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</si>
  <si>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</si>
  <si>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</si>
  <si>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</si>
  <si>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</si>
  <si>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</si>
  <si>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</si>
  <si>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</si>
  <si>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</si>
  <si>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</si>
  <si>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</si>
  <si>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</si>
  <si>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</si>
  <si>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</si>
  <si>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</si>
  <si>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</si>
  <si>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</si>
  <si>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</si>
  <si>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</si>
  <si>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</si>
  <si>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</si>
  <si>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</si>
  <si>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</si>
  <si>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</si>
  <si>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</si>
  <si>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</si>
  <si>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</si>
  <si>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</si>
  <si>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</si>
  <si>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</si>
  <si>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</si>
  <si>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</si>
  <si>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</si>
  <si>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</si>
  <si>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</si>
  <si>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</si>
  <si>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</si>
  <si>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</si>
  <si>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</si>
  <si>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</si>
  <si>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</si>
  <si>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</si>
  <si>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</si>
  <si>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</si>
  <si>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</si>
  <si>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</si>
  <si>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</si>
  <si>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</si>
  <si>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</si>
  <si>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</si>
  <si>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</si>
  <si>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</si>
  <si>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</si>
  <si>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</si>
  <si>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</si>
  <si>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</si>
  <si>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</si>
  <si>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</si>
  <si>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</si>
  <si>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</si>
  <si>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</si>
  <si>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</si>
  <si>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</si>
  <si>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</si>
  <si>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</si>
  <si>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</si>
  <si>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</si>
  <si>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</si>
  <si>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</si>
  <si>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</si>
  <si>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</si>
  <si>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</si>
  <si>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</si>
  <si>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</si>
  <si>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</si>
  <si>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</si>
  <si>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</si>
  <si>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</si>
  <si>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</si>
  <si>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</si>
  <si>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</si>
  <si>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</si>
  <si>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</si>
  <si>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</si>
  <si>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</si>
  <si>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</si>
  <si>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</si>
  <si>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</si>
  <si>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</si>
  <si>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</si>
  <si>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</si>
  <si>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</si>
  <si>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</si>
  <si>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</si>
  <si>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</si>
  <si>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</si>
  <si>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</si>
  <si>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</si>
  <si>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</si>
  <si>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</si>
  <si>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</si>
  <si>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</si>
  <si>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</si>
  <si>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</si>
  <si>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</si>
  <si>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</si>
  <si>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</si>
  <si>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</si>
  <si>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</si>
  <si>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</si>
  <si>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</si>
  <si>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</si>
  <si>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</si>
  <si>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</si>
  <si>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</si>
  <si>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</si>
  <si>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</si>
  <si>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</si>
  <si>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</si>
  <si>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</si>
  <si>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</si>
  <si>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</si>
  <si>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</si>
  <si>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</si>
  <si>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</si>
  <si>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</si>
  <si>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</si>
  <si>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</si>
  <si>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</si>
  <si>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</si>
  <si>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</si>
  <si>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</si>
  <si>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</si>
  <si>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</si>
  <si>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</si>
  <si>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</si>
  <si>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</si>
  <si>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</si>
  <si>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</si>
  <si>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</si>
  <si>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</si>
  <si>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</si>
  <si>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</si>
  <si>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</si>
  <si>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</si>
  <si>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</si>
  <si>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</si>
  <si>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</si>
  <si>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</si>
  <si>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</si>
  <si>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</si>
  <si>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</si>
  <si>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</si>
  <si>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</si>
  <si>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</si>
  <si>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</si>
  <si>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</si>
  <si>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</si>
  <si>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</si>
  <si>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</si>
  <si>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</si>
  <si>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</si>
  <si>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</si>
  <si>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</si>
  <si>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</si>
  <si>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</si>
  <si>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</si>
  <si>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</si>
  <si>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</si>
  <si>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</si>
  <si>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</si>
  <si>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</si>
  <si>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</si>
  <si>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</si>
  <si>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</si>
  <si>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</si>
  <si>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</si>
  <si>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</si>
  <si>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</si>
  <si>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</si>
  <si>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</si>
  <si>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</si>
  <si>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</si>
  <si>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</si>
  <si>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</si>
  <si>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</si>
  <si>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</si>
  <si>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</si>
  <si>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</si>
  <si>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</si>
  <si>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</si>
  <si>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</si>
  <si>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</si>
  <si>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</si>
  <si>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</si>
  <si>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</si>
  <si>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</si>
  <si>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</si>
  <si>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</si>
  <si>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</si>
  <si>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</si>
  <si>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</si>
  <si>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</si>
  <si>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</si>
  <si>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</si>
  <si>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</si>
  <si>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</si>
  <si>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</si>
  <si>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</si>
  <si>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</si>
  <si>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</si>
  <si>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</si>
  <si>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</si>
  <si>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</si>
  <si>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</si>
  <si>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</si>
  <si>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</si>
  <si>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</si>
  <si>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</si>
  <si>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</si>
  <si>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</si>
  <si>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</si>
  <si>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</si>
  <si>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</si>
  <si>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</si>
  <si>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</si>
  <si>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</si>
  <si>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</si>
  <si>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</si>
  <si>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</si>
  <si>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</si>
  <si>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</si>
  <si>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</si>
  <si>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</si>
  <si>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</si>
  <si>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</si>
  <si>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</si>
  <si>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</si>
  <si>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</si>
  <si>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</si>
  <si>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</si>
  <si>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</si>
  <si>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</si>
  <si>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</si>
  <si>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</si>
  <si>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</si>
  <si>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</si>
  <si>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</si>
  <si>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</si>
  <si>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</si>
  <si>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</si>
  <si>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</si>
  <si>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</si>
  <si>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</si>
  <si>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</si>
  <si>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</si>
  <si>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</si>
  <si>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</si>
  <si>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</si>
  <si>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</si>
  <si>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</si>
  <si>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</si>
  <si>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</si>
  <si>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</si>
  <si>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</si>
  <si>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</si>
  <si>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</si>
  <si>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</si>
  <si>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</si>
  <si>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</si>
  <si>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</si>
  <si>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</si>
  <si>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</si>
  <si>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</si>
  <si>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</si>
  <si>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</si>
  <si>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</si>
  <si>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</si>
  <si>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</si>
  <si>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</si>
  <si>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</si>
  <si>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</si>
  <si>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</si>
  <si>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</si>
  <si>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</si>
  <si>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</si>
  <si>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</si>
  <si>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</si>
  <si>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</si>
  <si>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</si>
  <si>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</si>
  <si>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</si>
  <si>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</si>
  <si>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</si>
  <si>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</si>
  <si>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</si>
  <si>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</si>
  <si>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</si>
  <si>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</si>
  <si>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</si>
  <si>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</si>
  <si>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</si>
  <si>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</si>
  <si>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</si>
  <si>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</si>
  <si>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</si>
  <si>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</si>
  <si>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</si>
  <si>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</si>
  <si>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</si>
  <si>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</si>
  <si>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</si>
  <si>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</si>
  <si>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</si>
  <si>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</si>
  <si>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</si>
  <si>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</si>
  <si>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</si>
  <si>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</si>
  <si>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</si>
  <si>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</si>
  <si>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</si>
  <si>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</si>
  <si>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</si>
  <si>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</si>
  <si>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</si>
  <si>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</si>
  <si>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</si>
  <si>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</si>
  <si>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</si>
  <si>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</si>
  <si>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</si>
  <si>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</si>
  <si>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</si>
  <si>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</si>
  <si>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</si>
  <si>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</si>
  <si>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</si>
  <si>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</si>
  <si>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</si>
  <si>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</si>
  <si>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</si>
  <si>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</si>
  <si>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</si>
  <si>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</si>
  <si>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</si>
  <si>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</si>
  <si>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</si>
  <si>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</si>
  <si>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</si>
  <si>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</si>
  <si>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</si>
  <si>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</si>
  <si>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</si>
  <si>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</si>
  <si>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</si>
  <si>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</si>
  <si>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</si>
  <si>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</si>
  <si>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</si>
  <si>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</si>
  <si>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</si>
  <si>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</si>
  <si>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</si>
  <si>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</si>
  <si>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</si>
  <si>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</si>
  <si>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</si>
  <si>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</si>
  <si>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</si>
  <si>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</si>
  <si>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</si>
  <si>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</si>
  <si>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</si>
  <si>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</si>
  <si>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</si>
  <si>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</si>
  <si>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</si>
  <si>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</si>
  <si>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</si>
  <si>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</si>
  <si>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</si>
  <si>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</si>
  <si>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</si>
  <si>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</si>
  <si>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</si>
  <si>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</si>
  <si>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</si>
  <si>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</si>
  <si>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</si>
  <si>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</si>
  <si>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</si>
  <si>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</si>
  <si>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</si>
  <si>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</si>
  <si>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</si>
  <si>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</si>
  <si>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</si>
  <si>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</si>
  <si>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</si>
  <si>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</si>
  <si>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</si>
  <si>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</si>
  <si>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</si>
  <si>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</si>
  <si>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</si>
  <si>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</si>
  <si>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</si>
  <si>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</si>
  <si>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</si>
  <si>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</si>
  <si>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</si>
  <si>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</si>
  <si>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</si>
  <si>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</si>
  <si>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</si>
  <si>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</si>
  <si>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</si>
  <si>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</si>
  <si>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</si>
  <si>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</si>
  <si>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</si>
  <si>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</si>
  <si>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</si>
  <si>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</si>
  <si>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</si>
  <si>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</si>
  <si>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</si>
  <si>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</si>
  <si>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</si>
  <si>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</si>
  <si>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</si>
  <si>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</si>
  <si>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</si>
  <si>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</si>
  <si>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</si>
  <si>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</si>
  <si>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</si>
  <si>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</si>
  <si>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</si>
  <si>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</si>
  <si>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</si>
  <si>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</si>
  <si>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</si>
  <si>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</si>
  <si>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</si>
  <si>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</si>
  <si>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</si>
  <si>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</si>
  <si>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</si>
  <si>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</si>
  <si>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</si>
  <si>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</si>
  <si>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</si>
  <si>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</si>
  <si>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</si>
  <si>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</si>
  <si>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</si>
  <si>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</si>
  <si>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</si>
  <si>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</si>
  <si>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</si>
  <si>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</si>
  <si>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</si>
  <si>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</si>
  <si>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</si>
  <si>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</si>
  <si>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</si>
  <si>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</si>
  <si>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</si>
  <si>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</si>
  <si>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</si>
  <si>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</si>
  <si>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</si>
  <si>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</si>
  <si>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</si>
  <si>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</si>
  <si>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</si>
  <si>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</si>
  <si>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</si>
  <si>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</si>
  <si>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</si>
  <si>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</si>
  <si>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</si>
  <si>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</si>
  <si>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</si>
  <si>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</si>
  <si>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</si>
  <si>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</si>
  <si>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</si>
  <si>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</si>
  <si>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</si>
  <si>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</si>
  <si>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</si>
  <si>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</si>
  <si>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</si>
  <si>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</si>
  <si>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</si>
  <si>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</si>
  <si>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</si>
  <si>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</si>
  <si>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</si>
  <si>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</si>
  <si>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</si>
  <si>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</si>
  <si>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</si>
  <si>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</si>
  <si>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</si>
  <si>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</si>
  <si>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</si>
  <si>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</si>
  <si>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</si>
  <si>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</si>
  <si>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</si>
  <si>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</si>
  <si>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</si>
  <si>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</si>
  <si>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</si>
  <si>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</si>
  <si>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</si>
  <si>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</si>
  <si>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</si>
  <si>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</si>
  <si>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</si>
  <si>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</si>
  <si>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</si>
  <si>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</si>
  <si>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</si>
  <si>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</si>
  <si>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</si>
  <si>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</si>
  <si>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</si>
  <si>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</si>
  <si>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</si>
  <si>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</si>
  <si>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</si>
  <si>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</si>
  <si>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</si>
  <si>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</si>
  <si>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</si>
  <si>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</si>
  <si>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</si>
  <si>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</si>
  <si>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</si>
  <si>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</si>
  <si>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</si>
  <si>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</si>
  <si>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</si>
  <si>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</si>
  <si>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</si>
  <si>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</si>
  <si>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</si>
  <si>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</si>
  <si>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</si>
  <si>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</si>
  <si>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</si>
  <si>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</si>
  <si>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</si>
  <si>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</si>
  <si>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</si>
  <si>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</si>
  <si>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</si>
  <si>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</si>
  <si>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</si>
  <si>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</si>
  <si>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</si>
  <si>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</si>
  <si>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</si>
  <si>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</si>
  <si>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</si>
  <si>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</si>
  <si>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</si>
  <si>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</si>
  <si>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</si>
  <si>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</si>
  <si>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</si>
  <si>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</si>
  <si>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</si>
  <si>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</si>
  <si>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</si>
  <si>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</si>
  <si>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</si>
  <si>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</si>
  <si>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</si>
  <si>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</si>
  <si>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</si>
  <si>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</si>
  <si>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</si>
  <si>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</si>
  <si>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</si>
  <si>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</si>
  <si>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</si>
  <si>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</si>
  <si>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</si>
  <si>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</si>
  <si>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</si>
  <si>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</si>
  <si>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</si>
  <si>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</si>
  <si>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</si>
  <si>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</si>
  <si>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</si>
  <si>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</si>
  <si>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</si>
  <si>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</si>
  <si>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</si>
  <si>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</si>
  <si>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</si>
  <si>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</si>
  <si>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</si>
  <si>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</si>
  <si>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</si>
  <si>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</si>
  <si>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</si>
  <si>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</si>
  <si>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</si>
  <si>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</si>
  <si>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</si>
  <si>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</si>
  <si>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</si>
  <si>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</si>
  <si>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</si>
  <si>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</si>
  <si>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</si>
  <si>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</si>
  <si>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</si>
  <si>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</si>
  <si>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</si>
  <si>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</si>
  <si>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</si>
  <si>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</si>
  <si>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</si>
  <si>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</si>
  <si>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</si>
  <si>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</si>
  <si>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</si>
  <si>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</si>
  <si>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</si>
  <si>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</si>
  <si>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</si>
  <si>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</si>
  <si>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</si>
  <si>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</si>
  <si>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</si>
  <si>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</si>
  <si>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</si>
  <si>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</si>
  <si>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</si>
  <si>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</si>
  <si>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</si>
  <si>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</si>
  <si>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</si>
  <si>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</si>
  <si>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</si>
  <si>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</si>
  <si>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</si>
  <si>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</si>
  <si>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</si>
  <si>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</si>
  <si>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</si>
  <si>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</si>
  <si>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</si>
  <si>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</si>
  <si>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</si>
  <si>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</si>
  <si>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</si>
  <si>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</si>
  <si>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</si>
  <si>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</si>
  <si>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</si>
  <si>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</si>
  <si>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</si>
  <si>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</si>
  <si>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</si>
  <si>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</si>
  <si>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</si>
  <si>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</si>
  <si>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</si>
  <si>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</si>
  <si>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</si>
  <si>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</si>
  <si>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</si>
  <si>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</si>
  <si>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</si>
  <si>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</si>
  <si>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</si>
  <si>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</si>
  <si>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</si>
  <si>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</si>
  <si>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</si>
  <si>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</si>
  <si>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</si>
  <si>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</si>
  <si>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</si>
  <si>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</si>
  <si>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</si>
  <si>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</si>
  <si>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</si>
  <si>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</si>
  <si>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</si>
  <si>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</si>
  <si>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</si>
  <si>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</si>
  <si>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</si>
  <si>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</si>
  <si>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</si>
  <si>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</si>
  <si>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</si>
  <si>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</si>
  <si>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</si>
  <si>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</si>
  <si>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</si>
  <si>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</si>
  <si>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</si>
  <si>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</si>
  <si>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</si>
  <si>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</si>
  <si>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</si>
  <si>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</si>
  <si>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</si>
  <si>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</si>
  <si>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</si>
  <si>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</si>
  <si>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</si>
  <si>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</si>
  <si>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</si>
  <si>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</si>
  <si>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</si>
  <si>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</si>
  <si>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</si>
  <si>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</si>
  <si>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</si>
  <si>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</si>
  <si>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</si>
  <si>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</si>
  <si>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</si>
  <si>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</si>
  <si>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</si>
  <si>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</si>
  <si>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</si>
  <si>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</si>
  <si>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</si>
  <si>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</si>
  <si>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</si>
  <si>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</si>
  <si>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</si>
  <si>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</si>
  <si>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</si>
  <si>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</si>
  <si>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</si>
  <si>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</si>
  <si>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</si>
  <si>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</si>
  <si>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</si>
  <si>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</si>
  <si>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</si>
  <si>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</si>
  <si>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</si>
  <si>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</si>
  <si>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</si>
  <si>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</si>
  <si>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</si>
  <si>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</si>
  <si>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</si>
  <si>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</si>
  <si>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</si>
  <si>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</si>
  <si>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</si>
  <si>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</si>
  <si>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</si>
  <si>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</si>
  <si>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</si>
  <si>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</si>
  <si>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</si>
  <si>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</si>
  <si>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</si>
  <si>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</si>
  <si>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</si>
  <si>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</si>
  <si>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</si>
  <si>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</si>
  <si>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</si>
  <si>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</si>
  <si>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</si>
  <si>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</si>
  <si>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</si>
  <si>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</si>
  <si>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</si>
  <si>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</si>
  <si>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</si>
  <si>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</si>
  <si>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</si>
  <si>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</si>
  <si>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</si>
  <si>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</si>
  <si>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</si>
  <si>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</si>
  <si>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</si>
  <si>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</si>
  <si>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</si>
  <si>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</si>
  <si>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</si>
  <si>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</si>
  <si>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</si>
  <si>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</si>
  <si>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</si>
  <si>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</si>
  <si>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</si>
  <si>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</si>
  <si>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</si>
  <si>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</si>
  <si>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</si>
  <si>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</si>
  <si>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</si>
  <si>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</si>
  <si>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</si>
  <si>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</si>
  <si>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</si>
  <si>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</si>
  <si>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</si>
  <si>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</si>
  <si>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</si>
  <si>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</si>
  <si>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</si>
  <si>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</si>
  <si>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</si>
  <si>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</si>
  <si>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</si>
  <si>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</si>
  <si>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</si>
  <si>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</si>
  <si>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</si>
  <si>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</si>
  <si>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</si>
  <si>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</si>
  <si>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</si>
  <si>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</si>
  <si>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</si>
  <si>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</si>
  <si>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</si>
  <si>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</si>
  <si>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</si>
  <si>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</si>
  <si>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</si>
  <si>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</si>
  <si>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</si>
  <si>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</si>
  <si>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</si>
  <si>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</si>
  <si>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</si>
  <si>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</si>
  <si>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</si>
  <si>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</si>
  <si>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</si>
  <si>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</si>
  <si>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</si>
  <si>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</si>
  <si>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</si>
  <si>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</si>
  <si>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</si>
  <si>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</si>
  <si>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</si>
  <si>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</si>
  <si>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</si>
  <si>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</si>
  <si>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</si>
  <si>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</si>
  <si>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</si>
  <si>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</si>
  <si>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</si>
  <si>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</si>
  <si>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</si>
  <si>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</si>
  <si>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</si>
  <si>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</si>
  <si>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</si>
  <si>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</si>
  <si>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</si>
  <si>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</si>
  <si>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</si>
  <si>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</si>
  <si>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</si>
  <si>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</si>
  <si>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</si>
  <si>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</si>
  <si>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</si>
  <si>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</si>
  <si>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</si>
  <si>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</si>
  <si>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</si>
  <si>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</si>
  <si>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</si>
  <si>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</si>
  <si>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</si>
  <si>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</si>
  <si>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</si>
  <si>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</si>
  <si>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</si>
  <si>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</si>
  <si>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</si>
  <si>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</si>
  <si>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</si>
  <si>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</si>
  <si>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</si>
  <si>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</si>
  <si>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</si>
  <si>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</si>
  <si>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</si>
  <si>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</si>
  <si>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</si>
  <si>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</si>
  <si>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</si>
  <si>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</si>
  <si>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</si>
  <si>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</si>
  <si>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</si>
  <si>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</si>
  <si>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</si>
  <si>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</si>
  <si>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</si>
  <si>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</si>
  <si>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</si>
  <si>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</si>
  <si>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</si>
  <si>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</si>
  <si>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</si>
  <si>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</si>
  <si>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</si>
  <si>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</si>
  <si>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</si>
  <si>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</si>
  <si>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</si>
  <si>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</si>
  <si>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</si>
  <si>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</si>
  <si>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</si>
  <si>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</si>
  <si>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</si>
  <si>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</si>
  <si>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</si>
  <si>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</si>
  <si>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</si>
  <si>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</si>
  <si>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</si>
  <si>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</si>
  <si>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</si>
  <si>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</si>
  <si>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</si>
  <si>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</si>
  <si>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</si>
  <si>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</si>
  <si>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</si>
  <si>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</si>
  <si>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</si>
  <si>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</si>
  <si>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</si>
  <si>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</si>
  <si>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</si>
  <si>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</si>
  <si>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</si>
  <si>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</si>
  <si>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</si>
  <si>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</si>
  <si>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</si>
  <si>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</si>
  <si>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</si>
  <si>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</si>
  <si>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</si>
  <si>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</si>
  <si>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</si>
  <si>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</si>
  <si>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</si>
  <si>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</si>
  <si>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</si>
  <si>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</si>
  <si>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</si>
  <si>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</si>
  <si>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</si>
  <si>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</si>
  <si>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</si>
  <si>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</si>
  <si>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</si>
  <si>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</si>
  <si>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</si>
  <si>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</si>
  <si>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</si>
  <si>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</si>
  <si>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</si>
  <si>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</si>
  <si>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</si>
  <si>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</si>
  <si>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</si>
  <si>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</si>
  <si>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</si>
  <si>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</si>
  <si>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</si>
  <si>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</si>
  <si>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</si>
  <si>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</si>
  <si>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</si>
  <si>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</si>
  <si>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</si>
  <si>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</si>
  <si>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</si>
  <si>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</si>
  <si>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</si>
  <si>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</si>
  <si>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</si>
  <si>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</si>
  <si>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</si>
  <si>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</si>
  <si>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</si>
  <si>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</si>
  <si>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</si>
  <si>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</si>
  <si>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</si>
  <si>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</si>
  <si>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</si>
  <si>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</si>
  <si>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</si>
  <si>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</si>
  <si>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</si>
  <si>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</si>
  <si>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</si>
  <si>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</si>
  <si>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</si>
  <si>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</si>
  <si>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</si>
  <si>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</si>
  <si>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</si>
  <si>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</si>
  <si>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</si>
  <si>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</si>
  <si>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</si>
  <si>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</si>
  <si>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</si>
  <si>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</si>
  <si>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</si>
  <si>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</si>
  <si>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</si>
  <si>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</si>
  <si>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</si>
  <si>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</si>
  <si>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</si>
  <si>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</si>
  <si>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</si>
  <si>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</si>
  <si>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</si>
  <si>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</si>
  <si>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</si>
  <si>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</si>
  <si>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</si>
  <si>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</si>
  <si>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</si>
  <si>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</si>
  <si>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</si>
  <si>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</si>
  <si>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</si>
  <si>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</si>
  <si>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</si>
  <si>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</si>
  <si>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</si>
  <si>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</si>
  <si>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</si>
  <si>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</si>
  <si>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</si>
  <si>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</si>
  <si>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</si>
  <si>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</si>
  <si>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</si>
  <si>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</si>
  <si>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</si>
  <si>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</si>
  <si>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</si>
  <si>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</si>
  <si>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</si>
  <si>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</si>
  <si>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</si>
  <si>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</si>
  <si>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</si>
  <si>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</si>
  <si>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</si>
  <si>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</si>
  <si>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</si>
  <si>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</si>
  <si>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</si>
  <si>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</si>
  <si>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</si>
  <si>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</si>
  <si>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</si>
  <si>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</si>
  <si>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</si>
  <si>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</si>
  <si>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</si>
  <si>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</si>
  <si>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</si>
  <si>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</si>
  <si>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</si>
  <si>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</si>
  <si>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</si>
  <si>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</si>
  <si>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</si>
  <si>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</si>
  <si>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</si>
  <si>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</si>
  <si>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</si>
  <si>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</si>
  <si>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</si>
  <si>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</si>
  <si>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</si>
  <si>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</si>
  <si>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</si>
  <si>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</si>
  <si>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</si>
  <si>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</si>
  <si>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</si>
  <si>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</si>
  <si>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</si>
  <si>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</si>
  <si>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</si>
  <si>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</si>
  <si>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</si>
  <si>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</si>
  <si>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</si>
  <si>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</si>
  <si>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</si>
  <si>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</si>
  <si>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</si>
  <si>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</si>
  <si>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</si>
  <si>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</si>
  <si>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</si>
  <si>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</si>
  <si>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</si>
  <si>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</si>
  <si>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</si>
  <si>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</si>
  <si>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</si>
  <si>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</si>
  <si>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</si>
  <si>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</si>
  <si>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</si>
  <si>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</si>
  <si>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</si>
  <si>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</si>
  <si>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</si>
  <si>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</si>
  <si>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</si>
  <si>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</si>
  <si>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</si>
  <si>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</si>
  <si>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</si>
  <si>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</si>
  <si>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</si>
  <si>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</si>
  <si>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</si>
  <si>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</si>
  <si>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</si>
  <si>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</si>
  <si>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</si>
  <si>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</si>
  <si>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</si>
  <si>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</si>
  <si>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</si>
  <si>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</si>
  <si>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</si>
  <si>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</si>
  <si>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</si>
  <si>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</si>
  <si>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</si>
  <si>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</si>
  <si>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</si>
  <si>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</si>
  <si>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</si>
  <si>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</si>
  <si>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</si>
  <si>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</si>
  <si>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</si>
  <si>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</si>
  <si>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</si>
  <si>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</si>
  <si>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</si>
  <si>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</si>
  <si>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</si>
  <si>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</si>
  <si>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</si>
  <si>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</si>
  <si>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</si>
  <si>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</si>
  <si>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</si>
  <si>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</si>
  <si>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</si>
  <si>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</si>
  <si>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</si>
  <si>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</si>
  <si>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</si>
  <si>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</si>
  <si>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</si>
  <si>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</si>
  <si>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</si>
  <si>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</si>
  <si>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</si>
  <si>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</si>
  <si>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</si>
  <si>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</si>
  <si>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</si>
  <si>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</si>
  <si>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</si>
  <si>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</si>
  <si>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</si>
  <si>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</si>
  <si>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</si>
  <si>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</si>
  <si>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</si>
  <si>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</si>
  <si>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</si>
  <si>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</si>
  <si>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</si>
  <si>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</si>
  <si>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</si>
  <si>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</si>
  <si>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</si>
  <si>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</si>
  <si>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</si>
  <si>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</si>
  <si>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</si>
  <si>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</si>
  <si>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</si>
  <si>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</si>
  <si>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</si>
  <si>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</si>
  <si>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</si>
  <si>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</si>
  <si>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</si>
  <si>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</si>
  <si>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</si>
  <si>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</si>
  <si>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</si>
  <si>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</si>
  <si>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</si>
  <si>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</si>
  <si>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</si>
  <si>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</si>
  <si>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</si>
  <si>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</si>
  <si>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</si>
  <si>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</si>
  <si>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</si>
  <si>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</si>
  <si>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</si>
  <si>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</si>
  <si>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</si>
  <si>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</si>
  <si>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</si>
  <si>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</si>
  <si>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</si>
  <si>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</si>
  <si>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</si>
  <si>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</si>
  <si>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</si>
  <si>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</si>
  <si>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</si>
  <si>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</si>
  <si>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</si>
  <si>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</si>
  <si>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</si>
  <si>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</si>
  <si>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</si>
  <si>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</si>
  <si>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</si>
  <si>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</si>
  <si>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</si>
  <si>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</si>
  <si>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</si>
  <si>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</si>
  <si>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</si>
  <si>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</si>
  <si>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</si>
  <si>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</si>
  <si>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</si>
  <si>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</si>
  <si>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</si>
  <si>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</si>
  <si>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</si>
  <si>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</si>
  <si>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</si>
  <si>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</si>
  <si>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</si>
  <si>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</si>
  <si>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</si>
  <si>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</si>
  <si>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</si>
  <si>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</si>
  <si>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</si>
  <si>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</si>
  <si>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</si>
  <si>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</si>
  <si>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</si>
  <si>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</si>
  <si>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</si>
  <si>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</si>
  <si>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</si>
  <si>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</si>
  <si>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</si>
  <si>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</si>
  <si>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</si>
  <si>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</si>
  <si>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</si>
  <si>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</si>
  <si>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</si>
  <si>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</si>
  <si>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</si>
  <si>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</si>
  <si>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</si>
  <si>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</si>
  <si>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</si>
  <si>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</si>
  <si>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</si>
  <si>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</si>
  <si>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</si>
  <si>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</si>
  <si>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</si>
  <si>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</si>
  <si>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</si>
  <si>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</si>
  <si>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</si>
  <si>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</si>
  <si>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</si>
  <si>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</si>
  <si>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</si>
  <si>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</si>
  <si>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</si>
  <si>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</si>
  <si>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</si>
  <si>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</si>
  <si>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</si>
  <si>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</si>
  <si>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</si>
  <si>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</si>
  <si>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</si>
  <si>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</si>
  <si>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</si>
  <si>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</si>
  <si>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</si>
  <si>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</si>
  <si>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</si>
  <si>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</si>
  <si>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</si>
  <si>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</si>
  <si>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</si>
  <si>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</si>
  <si>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</si>
  <si>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</si>
  <si>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</si>
  <si>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</si>
  <si>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</si>
  <si>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</si>
  <si>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</si>
  <si>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</si>
  <si>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</si>
  <si>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</si>
  <si>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</si>
  <si>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</si>
  <si>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</si>
  <si>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</si>
  <si>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</si>
  <si>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</si>
  <si>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</si>
  <si>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</si>
  <si>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</si>
  <si>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</si>
  <si>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</si>
  <si>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</si>
  <si>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</si>
  <si>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</si>
  <si>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</si>
  <si>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</si>
  <si>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</si>
  <si>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</si>
  <si>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</si>
  <si>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</si>
  <si>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</si>
  <si>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</si>
  <si>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</si>
  <si>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</si>
  <si>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</si>
  <si>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</si>
  <si>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</si>
  <si>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</si>
  <si>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</si>
  <si>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</si>
  <si>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</si>
  <si>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</si>
  <si>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</si>
  <si>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</si>
  <si>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</si>
  <si>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</si>
  <si>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</si>
  <si>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</si>
  <si>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</si>
  <si>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</si>
  <si>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</si>
  <si>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</si>
  <si>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</si>
  <si>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</si>
  <si>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</si>
  <si>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</si>
  <si>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</si>
  <si>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</si>
  <si>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</si>
  <si>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</si>
  <si>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</si>
  <si>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</si>
  <si>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</si>
  <si>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</si>
  <si>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</si>
  <si>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</si>
  <si>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</si>
  <si>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</si>
  <si>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</si>
  <si>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</si>
  <si>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</si>
  <si>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</si>
  <si>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</si>
  <si>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</si>
  <si>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</si>
  <si>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</si>
  <si>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</si>
  <si>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</si>
  <si>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</si>
  <si>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</si>
  <si>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</si>
  <si>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</si>
  <si>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</si>
  <si>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</si>
  <si>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</si>
  <si>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</si>
  <si>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</si>
  <si>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</si>
  <si>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</si>
  <si>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</si>
  <si>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</si>
  <si>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</si>
  <si>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</si>
  <si>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</si>
  <si>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</si>
  <si>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</si>
  <si>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</si>
  <si>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</si>
  <si>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</si>
  <si>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</si>
  <si>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</si>
  <si>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</si>
  <si>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</si>
  <si>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</si>
  <si>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</si>
  <si>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</si>
  <si>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</si>
  <si>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</si>
  <si>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</si>
  <si>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</si>
  <si>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</si>
  <si>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</si>
  <si>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</si>
  <si>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</si>
  <si>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</si>
  <si>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</si>
  <si>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</si>
  <si>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</si>
  <si>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</si>
  <si>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</si>
  <si>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</si>
  <si>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</si>
  <si>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</si>
  <si>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</si>
  <si>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</si>
  <si>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</si>
  <si>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</si>
  <si>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</si>
  <si>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</si>
  <si>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</si>
  <si>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</si>
  <si>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</si>
  <si>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</si>
  <si>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</si>
  <si>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</si>
  <si>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</si>
  <si>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</si>
  <si>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</si>
  <si>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</si>
  <si>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</si>
  <si>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</si>
  <si>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</si>
  <si>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</si>
  <si>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</si>
  <si>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</si>
  <si>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</si>
  <si>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</si>
  <si>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</si>
  <si>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</si>
  <si>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</si>
  <si>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</si>
  <si>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</si>
  <si>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</si>
  <si>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</si>
  <si>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</si>
  <si>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</si>
  <si>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</si>
  <si>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</si>
  <si>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</si>
  <si>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</si>
  <si>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</si>
  <si>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</si>
  <si>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</si>
  <si>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</si>
  <si>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</si>
  <si>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</si>
  <si>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</si>
  <si>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</si>
  <si>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</si>
  <si>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</si>
  <si>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</si>
  <si>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</si>
  <si>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</si>
  <si>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</si>
  <si>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</si>
  <si>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</si>
  <si>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</si>
  <si>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</si>
  <si>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</si>
  <si>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</si>
  <si>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</si>
  <si>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</si>
  <si>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</si>
  <si>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</si>
  <si>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</si>
  <si>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</si>
  <si>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</si>
  <si>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</si>
  <si>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</si>
  <si>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</si>
  <si>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</si>
  <si>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</si>
  <si>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</si>
  <si>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</si>
  <si>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</si>
  <si>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</si>
  <si>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</si>
  <si>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</si>
  <si>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</si>
  <si>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</si>
  <si>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</si>
  <si>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</si>
  <si>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</si>
  <si>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</si>
  <si>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</si>
  <si>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</si>
  <si>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</si>
  <si>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</si>
  <si>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</si>
  <si>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</si>
  <si>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</si>
  <si>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</si>
  <si>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</si>
  <si>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</si>
  <si>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</si>
  <si>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</si>
  <si>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</si>
  <si>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</si>
  <si>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</si>
  <si>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</si>
  <si>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</si>
  <si>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</si>
  <si>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</si>
  <si>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</si>
  <si>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</si>
  <si>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</si>
  <si>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</si>
  <si>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</si>
  <si>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</si>
  <si>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</si>
  <si>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</si>
  <si>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</si>
  <si>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</si>
  <si>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</si>
  <si>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</si>
  <si>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</si>
  <si>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</si>
  <si>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</si>
  <si>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</si>
  <si>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</si>
  <si>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</si>
  <si>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</si>
  <si>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</si>
  <si>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</si>
  <si>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</si>
  <si>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</si>
  <si>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</si>
  <si>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</si>
  <si>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</si>
  <si>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</si>
  <si>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</si>
  <si>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</si>
  <si>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</si>
  <si>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</si>
  <si>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</si>
  <si>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</si>
  <si>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</si>
  <si>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</si>
  <si>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</si>
  <si>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</si>
  <si>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</si>
  <si>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</si>
  <si>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</si>
  <si>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</si>
  <si>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</si>
  <si>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</si>
  <si>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</si>
  <si>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</si>
  <si>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</si>
  <si>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</si>
  <si>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</si>
  <si>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</si>
  <si>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</si>
  <si>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</si>
  <si>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</si>
  <si>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</si>
  <si>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</si>
  <si>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</si>
  <si>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</si>
  <si>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</si>
  <si>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</si>
  <si>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</si>
  <si>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</si>
  <si>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</si>
  <si>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</si>
  <si>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</si>
  <si>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</si>
  <si>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</si>
  <si>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</si>
  <si>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</si>
  <si>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</si>
  <si>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</si>
  <si>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</si>
  <si>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</si>
  <si>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</si>
  <si>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</si>
  <si>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</si>
  <si>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</si>
  <si>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</si>
  <si>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</si>
  <si>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</si>
  <si>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</si>
  <si>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</si>
  <si>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</si>
  <si>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</si>
  <si>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</si>
  <si>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</si>
  <si>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</si>
  <si>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</si>
  <si>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</si>
  <si>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</si>
  <si>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</si>
  <si>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</si>
  <si>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</si>
  <si>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</si>
  <si>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</si>
  <si>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</si>
  <si>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</si>
  <si>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</si>
  <si>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</si>
  <si>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</si>
  <si>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</si>
  <si>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</si>
  <si>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</si>
  <si>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</si>
  <si>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</si>
  <si>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</si>
  <si>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</si>
  <si>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</si>
  <si>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</si>
  <si>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</si>
  <si>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</si>
  <si>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</si>
  <si>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</si>
  <si>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</si>
  <si>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</si>
  <si>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</si>
  <si>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</si>
  <si>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</si>
  <si>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</si>
  <si>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</si>
  <si>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</si>
  <si>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</si>
  <si>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</si>
  <si>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</si>
  <si>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</si>
  <si>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</si>
  <si>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</si>
  <si>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</si>
  <si>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</si>
  <si>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</si>
  <si>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</si>
  <si>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</si>
  <si>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</si>
  <si>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</si>
  <si>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</si>
  <si>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</si>
  <si>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</si>
  <si>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</si>
  <si>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</si>
  <si>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</si>
  <si>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</si>
  <si>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</si>
  <si>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</si>
  <si>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</si>
  <si>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</si>
  <si>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</si>
  <si>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</si>
  <si>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</si>
  <si>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</si>
  <si>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</si>
  <si>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</si>
  <si>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</si>
  <si>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</si>
  <si>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</si>
  <si>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</si>
  <si>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</si>
  <si>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</si>
  <si>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</si>
  <si>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</si>
  <si>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</si>
  <si>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</si>
  <si>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</si>
  <si>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</si>
  <si>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</si>
  <si>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</si>
  <si>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</si>
  <si>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</si>
  <si>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</si>
  <si>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</si>
  <si>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</si>
  <si>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</si>
  <si>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</si>
  <si>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</si>
  <si>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</si>
  <si>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</si>
  <si>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</si>
  <si>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</si>
  <si>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</si>
  <si>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</si>
  <si>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</si>
  <si>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</si>
  <si>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</si>
  <si>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</si>
  <si>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</si>
  <si>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</si>
  <si>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</si>
  <si>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</si>
  <si>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</si>
  <si>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</si>
  <si>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</si>
  <si>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</si>
  <si>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</si>
  <si>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</si>
  <si>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</si>
  <si>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</si>
  <si>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</si>
  <si>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</si>
  <si>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</si>
  <si>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</si>
  <si>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</si>
  <si>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</si>
  <si>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</si>
  <si>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</si>
  <si>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</si>
  <si>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</si>
  <si>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</si>
  <si>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</si>
  <si>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</si>
  <si>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</si>
  <si>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</si>
  <si>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</si>
  <si>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</si>
  <si>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</si>
  <si>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</si>
  <si>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</si>
  <si>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</si>
  <si>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</si>
  <si>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</si>
  <si>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</si>
  <si>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</si>
  <si>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</si>
  <si>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</si>
  <si>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</si>
  <si>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</si>
  <si>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</si>
  <si>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</si>
  <si>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</si>
  <si>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</si>
  <si>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</si>
  <si>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</si>
  <si>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</si>
  <si>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</si>
  <si>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</si>
  <si>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</si>
  <si>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</si>
  <si>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</si>
  <si>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</si>
  <si>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</si>
  <si>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</si>
  <si>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</si>
  <si>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</si>
  <si>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</si>
  <si>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</si>
  <si>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</si>
  <si>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</si>
  <si>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</si>
  <si>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</si>
  <si>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</si>
  <si>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</si>
  <si>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</si>
  <si>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</si>
  <si>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</si>
  <si>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</si>
  <si>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</si>
  <si>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</si>
  <si>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</si>
  <si>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</si>
  <si>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</si>
  <si>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</si>
  <si>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</si>
  <si>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</si>
  <si>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</si>
  <si>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</si>
  <si>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</si>
  <si>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</si>
  <si>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</si>
  <si>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</si>
  <si>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</si>
  <si>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</si>
  <si>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</si>
  <si>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</si>
  <si>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</si>
  <si>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</si>
  <si>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</si>
  <si>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</si>
  <si>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</si>
  <si>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</si>
  <si>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</si>
  <si>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</si>
  <si>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</si>
  <si>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</si>
  <si>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</si>
  <si>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</si>
  <si>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</si>
  <si>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</si>
  <si>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</si>
  <si>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</si>
  <si>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</si>
  <si>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</si>
  <si>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</si>
  <si>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</si>
  <si>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</si>
  <si>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</si>
  <si>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</si>
  <si>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</si>
  <si>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</si>
  <si>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</si>
  <si>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</si>
  <si>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</si>
  <si>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</si>
  <si>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</si>
  <si>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</si>
  <si>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</si>
  <si>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</si>
  <si>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</si>
  <si>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</si>
  <si>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</si>
  <si>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</si>
  <si>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</si>
  <si>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</si>
  <si>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</si>
  <si>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</si>
  <si>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</si>
  <si>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</si>
  <si>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</si>
  <si>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</si>
  <si>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</si>
  <si>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</si>
  <si>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</si>
  <si>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</si>
  <si>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</si>
  <si>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</si>
  <si>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</si>
  <si>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</si>
  <si>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</si>
  <si>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</si>
  <si>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</si>
  <si>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</si>
  <si>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</si>
  <si>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</si>
  <si>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</si>
  <si>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</si>
  <si>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</si>
  <si>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</si>
  <si>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</si>
  <si>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</si>
  <si>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</si>
  <si>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</si>
  <si>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</si>
  <si>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</si>
  <si>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</si>
  <si>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</si>
  <si>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</si>
  <si>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</si>
  <si>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</si>
  <si>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</si>
  <si>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</si>
  <si>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</si>
  <si>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</si>
  <si>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</si>
  <si>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</si>
  <si>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</si>
  <si>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</si>
  <si>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</si>
  <si>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</si>
  <si>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</si>
  <si>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</si>
  <si>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</si>
  <si>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</si>
  <si>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</si>
  <si>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</si>
  <si>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</si>
  <si>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</si>
  <si>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</si>
  <si>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</si>
  <si>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</si>
  <si>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</si>
  <si>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</si>
  <si>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</si>
  <si>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</si>
  <si>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</si>
  <si>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</si>
  <si>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</si>
  <si>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</si>
  <si>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</si>
  <si>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</si>
  <si>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</si>
  <si>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</si>
  <si>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</si>
  <si>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</si>
  <si>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</si>
  <si>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</si>
  <si>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</si>
  <si>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</si>
  <si>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</si>
  <si>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</si>
  <si>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</si>
  <si>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</si>
  <si>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</si>
  <si>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</si>
  <si>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</si>
  <si>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</si>
  <si>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</si>
  <si>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</si>
  <si>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</si>
  <si>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</si>
  <si>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</si>
  <si>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</si>
  <si>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</si>
  <si>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</si>
  <si>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</si>
  <si>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</si>
  <si>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</si>
  <si>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</si>
  <si>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</si>
  <si>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</si>
  <si>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</si>
  <si>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</si>
  <si>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</si>
  <si>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</si>
  <si>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</si>
  <si>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</si>
  <si>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</si>
  <si>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</si>
  <si>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</si>
  <si>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</si>
  <si>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</si>
  <si>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</si>
  <si>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</si>
  <si>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</si>
  <si>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</si>
  <si>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</si>
  <si>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</si>
  <si>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</si>
  <si>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</si>
  <si>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</si>
  <si>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</si>
  <si>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</si>
  <si>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</si>
  <si>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</si>
  <si>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</si>
  <si>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</si>
  <si>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</si>
  <si>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</si>
  <si>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</si>
  <si>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</si>
  <si>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</si>
  <si>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</si>
  <si>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</si>
  <si>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</si>
  <si>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</si>
  <si>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</si>
  <si>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</si>
  <si>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</si>
  <si>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</si>
  <si>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</si>
  <si>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</si>
  <si>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</si>
  <si>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</si>
  <si>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</si>
  <si>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</si>
  <si>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</si>
  <si>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</si>
  <si>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</si>
  <si>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</si>
  <si>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</si>
  <si>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</si>
  <si>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</si>
  <si>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</si>
  <si>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</si>
  <si>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</si>
  <si>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</si>
  <si>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</si>
  <si>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</si>
  <si>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</si>
  <si>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</si>
  <si>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</si>
  <si>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</si>
  <si>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</si>
  <si>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</si>
  <si>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</si>
  <si>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</si>
  <si>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</si>
  <si>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</si>
  <si>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</si>
  <si>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</si>
  <si>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</si>
  <si>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</si>
  <si>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</si>
  <si>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</si>
  <si>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</si>
  <si>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</si>
  <si>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</si>
  <si>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</si>
  <si>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</si>
  <si>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</si>
  <si>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</si>
  <si>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</si>
  <si>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</si>
  <si>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</si>
  <si>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</si>
  <si>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</si>
  <si>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</si>
  <si>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</si>
  <si>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</si>
  <si>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</si>
  <si>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</si>
  <si>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</si>
  <si>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</si>
  <si>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</si>
  <si>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</si>
  <si>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</si>
  <si>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</si>
  <si>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</si>
  <si>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</si>
  <si>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</si>
  <si>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</si>
  <si>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</si>
  <si>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</si>
  <si>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</si>
  <si>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</si>
  <si>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</si>
  <si>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</si>
  <si>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</si>
  <si>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</si>
  <si>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</si>
  <si>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</si>
  <si>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</si>
  <si>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</si>
  <si>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</si>
  <si>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</si>
  <si>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</si>
  <si>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</si>
  <si>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</si>
  <si>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</si>
  <si>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</si>
  <si>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</si>
  <si>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</si>
  <si>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</si>
  <si>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</si>
  <si>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</si>
  <si>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</si>
  <si>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</si>
  <si>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</si>
  <si>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</si>
  <si>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</si>
  <si>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</si>
  <si>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</si>
  <si>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</si>
  <si>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</si>
  <si>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</si>
  <si>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</si>
  <si>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</si>
  <si>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</si>
  <si>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</si>
  <si>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</si>
  <si>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</si>
  <si>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</si>
  <si>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</si>
  <si>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</si>
  <si>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</si>
  <si>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</si>
  <si>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</si>
  <si>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</si>
  <si>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</si>
  <si>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</si>
  <si>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</si>
  <si>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</si>
  <si>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</si>
  <si>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</si>
  <si>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</si>
  <si>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</si>
  <si>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</si>
  <si>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</si>
  <si>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</si>
  <si>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</si>
  <si>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</si>
  <si>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</si>
  <si>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</si>
  <si>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</si>
  <si>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</si>
  <si>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</si>
  <si>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</si>
  <si>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</si>
  <si>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</si>
  <si>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</si>
  <si>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</si>
  <si>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</si>
  <si>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</si>
  <si>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</si>
  <si>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</si>
  <si>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</si>
  <si>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</si>
  <si>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</si>
  <si>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</si>
  <si>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</si>
  <si>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</si>
  <si>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</si>
  <si>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</si>
  <si>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</si>
  <si>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</si>
  <si>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</si>
  <si>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</si>
  <si>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</si>
  <si>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</si>
  <si>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</si>
  <si>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</si>
  <si>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</si>
  <si>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</si>
  <si>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</si>
  <si>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</si>
  <si>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</si>
  <si>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</si>
  <si>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</si>
  <si>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</si>
  <si>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</si>
  <si>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</si>
  <si>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</si>
  <si>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</si>
  <si>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</si>
  <si>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</si>
  <si>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</si>
  <si>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</si>
  <si>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</si>
  <si>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</si>
  <si>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</si>
  <si>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</si>
  <si>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</si>
  <si>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</si>
  <si>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</si>
  <si>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</si>
  <si>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</si>
  <si>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</si>
  <si>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</si>
  <si>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</si>
  <si>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</si>
  <si>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</si>
  <si>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</si>
  <si>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</si>
  <si>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</si>
  <si>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</si>
  <si>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</si>
  <si>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</si>
  <si>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</si>
  <si>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</si>
  <si>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</si>
  <si>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</si>
  <si>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</si>
  <si>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</si>
  <si>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</si>
  <si>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</si>
  <si>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</si>
  <si>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</si>
  <si>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</si>
  <si>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</si>
  <si>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</si>
  <si>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</si>
  <si>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</si>
  <si>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</si>
  <si>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</si>
  <si>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</si>
  <si>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</si>
  <si>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</si>
  <si>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</si>
  <si>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</si>
  <si>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</si>
  <si>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</si>
  <si>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</si>
  <si>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</si>
  <si>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</si>
  <si>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</si>
  <si>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</si>
  <si>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</si>
  <si>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</si>
  <si>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</si>
  <si>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</si>
  <si>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</si>
  <si>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</si>
  <si>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</si>
  <si>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</si>
  <si>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</si>
  <si>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</si>
  <si>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</si>
  <si>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</si>
  <si>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</si>
  <si>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</si>
  <si>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</si>
  <si>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</si>
  <si>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</si>
  <si>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</si>
  <si>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</si>
  <si>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</si>
  <si>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</si>
  <si>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</si>
  <si>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</si>
  <si>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</si>
  <si>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</si>
  <si>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</si>
  <si>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</si>
  <si>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</si>
  <si>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</si>
  <si>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</si>
  <si>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</si>
  <si>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</si>
  <si>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</si>
  <si>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</si>
  <si>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</si>
  <si>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</si>
  <si>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</si>
  <si>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</si>
  <si>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</si>
  <si>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</si>
  <si>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</si>
  <si>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</si>
  <si>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</si>
  <si>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</si>
  <si>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</si>
  <si>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</si>
  <si>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</si>
  <si>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</si>
  <si>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</si>
  <si>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</si>
  <si>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</si>
  <si>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</si>
  <si>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</si>
  <si>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</si>
  <si>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</si>
  <si>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</si>
  <si>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</si>
  <si>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</si>
  <si>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</si>
  <si>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</si>
  <si>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</si>
  <si>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</si>
  <si>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</si>
  <si>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</si>
  <si>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</si>
  <si>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</si>
  <si>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</si>
  <si>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</si>
  <si>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</si>
  <si>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</si>
  <si>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</si>
  <si>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</si>
  <si>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</si>
  <si>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</si>
  <si>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</si>
  <si>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</si>
  <si>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</si>
  <si>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</si>
  <si>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</si>
  <si>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</si>
  <si>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</si>
  <si>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</si>
  <si>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</si>
  <si>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</si>
  <si>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</si>
  <si>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</si>
  <si>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</si>
  <si>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</si>
  <si>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</si>
  <si>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</si>
  <si>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</si>
  <si>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</si>
  <si>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</si>
  <si>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</si>
  <si>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</si>
  <si>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</si>
  <si>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</si>
  <si>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</si>
  <si>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</si>
  <si>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</si>
  <si>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</si>
  <si>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</si>
  <si>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</si>
  <si>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</si>
  <si>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</si>
  <si>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</si>
  <si>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</si>
  <si>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</si>
  <si>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</si>
  <si>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</si>
  <si>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</si>
  <si>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</si>
  <si>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</si>
  <si>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</si>
  <si>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</si>
  <si>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</si>
  <si>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</si>
  <si>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</si>
  <si>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</si>
  <si>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</si>
  <si>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</si>
  <si>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</si>
  <si>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</si>
  <si>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</si>
  <si>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</si>
  <si>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</si>
  <si>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</si>
  <si>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</si>
  <si>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</si>
  <si>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</si>
  <si>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</si>
  <si>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</si>
  <si>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</si>
  <si>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</si>
  <si>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</si>
  <si>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</si>
  <si>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</si>
  <si>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</si>
  <si>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</si>
  <si>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</si>
  <si>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</si>
  <si>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</si>
  <si>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</si>
  <si>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</si>
  <si>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</si>
  <si>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</si>
  <si>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</si>
  <si>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</si>
  <si>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</si>
  <si>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</si>
  <si>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</si>
  <si>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</si>
  <si>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</si>
  <si>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</si>
  <si>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</si>
  <si>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</si>
  <si>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</si>
  <si>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</si>
  <si>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</si>
  <si>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</si>
  <si>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</si>
  <si>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</si>
  <si>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</si>
  <si>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</si>
  <si>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</si>
  <si>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</si>
  <si>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</si>
  <si>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</si>
  <si>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</si>
  <si>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</si>
  <si>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</si>
  <si>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</si>
  <si>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</si>
  <si>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</si>
  <si>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</si>
  <si>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</si>
  <si>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</si>
  <si>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</si>
  <si>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</si>
  <si>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</si>
  <si>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</si>
  <si>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</si>
  <si>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</si>
  <si>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</si>
  <si>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</si>
  <si>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</si>
  <si>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</si>
  <si>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</si>
  <si>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</si>
  <si>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</si>
  <si>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</si>
  <si>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</si>
  <si>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</si>
  <si>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</si>
  <si>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</si>
  <si>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</si>
  <si>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</si>
  <si>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</si>
  <si>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</si>
  <si>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</si>
  <si>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</si>
  <si>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</si>
  <si>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</si>
  <si>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</si>
  <si>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</si>
  <si>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</si>
  <si>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</si>
  <si>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</si>
  <si>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</si>
  <si>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</si>
  <si>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</si>
  <si>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</si>
  <si>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</si>
  <si>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</si>
  <si>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</si>
  <si>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</si>
  <si>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</si>
  <si>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</si>
  <si>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</si>
  <si>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</si>
  <si>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</si>
  <si>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</si>
  <si>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</si>
  <si>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</si>
  <si>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</si>
  <si>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</si>
  <si>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</si>
  <si>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</si>
  <si>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</si>
  <si>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</si>
  <si>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</si>
  <si>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</si>
  <si>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</si>
  <si>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</si>
  <si>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</si>
  <si>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</si>
  <si>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</si>
  <si>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</si>
  <si>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</si>
  <si>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</si>
  <si>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</si>
  <si>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</si>
  <si>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</si>
  <si>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</si>
  <si>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</si>
  <si>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</si>
  <si>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</si>
  <si>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</si>
  <si>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</si>
  <si>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</si>
  <si>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</si>
  <si>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</si>
  <si>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</si>
  <si>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</si>
  <si>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</si>
  <si>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</si>
  <si>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</si>
  <si>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</si>
  <si>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</si>
  <si>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</si>
  <si>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</si>
  <si>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</si>
  <si>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</si>
  <si>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</si>
  <si>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</si>
  <si>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</si>
  <si>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</si>
  <si>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</si>
  <si>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</si>
  <si>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</si>
  <si>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</si>
  <si>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</si>
  <si>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</si>
  <si>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</si>
  <si>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</si>
  <si>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</si>
  <si>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</si>
  <si>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</si>
  <si>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</si>
  <si>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</si>
  <si>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</si>
  <si>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</si>
  <si>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</si>
  <si>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</si>
  <si>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</si>
  <si>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</si>
  <si>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</si>
  <si>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</si>
  <si>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</si>
  <si>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</si>
  <si>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</si>
  <si>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</si>
  <si>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</si>
  <si>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</si>
  <si>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</si>
  <si>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</si>
  <si>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</si>
  <si>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</si>
  <si>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</si>
  <si>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</si>
  <si>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</si>
  <si>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</si>
  <si>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</si>
  <si>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</si>
  <si>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</si>
  <si>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</si>
  <si>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</si>
  <si>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</si>
  <si>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</si>
  <si>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</si>
  <si>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</si>
  <si>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</si>
  <si>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</si>
  <si>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</si>
  <si>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</si>
  <si>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</si>
  <si>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</si>
  <si>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</si>
  <si>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</si>
  <si>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</si>
  <si>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</si>
  <si>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</si>
  <si>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</si>
  <si>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</si>
  <si>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</si>
  <si>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</si>
  <si>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</si>
  <si>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</si>
  <si>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</si>
  <si>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</si>
  <si>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</si>
  <si>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</si>
  <si>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</si>
  <si>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</si>
  <si>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</si>
  <si>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</si>
  <si>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</si>
  <si>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</si>
  <si>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</si>
  <si>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</si>
  <si>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</si>
  <si>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</si>
  <si>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</si>
  <si>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</si>
  <si>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</si>
  <si>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</si>
  <si>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</si>
  <si>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</si>
  <si>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</si>
  <si>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</si>
  <si>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</si>
  <si>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</si>
  <si>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</si>
  <si>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</si>
  <si>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</si>
  <si>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</si>
  <si>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</si>
  <si>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</si>
  <si>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</si>
  <si>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</si>
  <si>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</si>
  <si>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</si>
  <si>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</si>
  <si>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</si>
  <si>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</si>
  <si>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</si>
  <si>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</si>
  <si>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</si>
  <si>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</si>
  <si>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</si>
  <si>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</si>
  <si>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</si>
  <si>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</si>
  <si>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</si>
  <si>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</si>
  <si>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</si>
  <si>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</si>
  <si>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</si>
  <si>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</si>
  <si>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</si>
  <si>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</si>
  <si>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</si>
  <si>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</si>
  <si>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</si>
  <si>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</si>
  <si>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</si>
  <si>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</si>
  <si>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</si>
  <si>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</si>
  <si>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</si>
  <si>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</si>
  <si>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</si>
  <si>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</si>
  <si>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</si>
  <si>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</si>
  <si>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</si>
  <si>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</si>
  <si>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</si>
  <si>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</si>
  <si>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</si>
  <si>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</si>
  <si>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</si>
  <si>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</si>
  <si>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</si>
  <si>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</si>
  <si>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</si>
  <si>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</si>
  <si>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</si>
  <si>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</si>
  <si>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</si>
  <si>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</si>
  <si>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</si>
  <si>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</si>
  <si>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</si>
  <si>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</si>
  <si>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</si>
  <si>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</si>
  <si>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</si>
  <si>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</si>
  <si>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</si>
  <si>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</si>
  <si>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</si>
  <si>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</si>
  <si>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</si>
  <si>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</si>
  <si>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</si>
  <si>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</si>
  <si>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</si>
  <si>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</si>
  <si>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</si>
  <si>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</si>
  <si>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</si>
  <si>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</si>
  <si>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</si>
  <si>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</si>
  <si>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</si>
  <si>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</si>
  <si>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</si>
  <si>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</si>
  <si>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</si>
  <si>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</si>
  <si>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</si>
  <si>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</si>
  <si>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</si>
  <si>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</si>
  <si>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</si>
  <si>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</si>
  <si>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</si>
  <si>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</si>
  <si>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</si>
  <si>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</si>
  <si>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</si>
  <si>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</si>
  <si>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</si>
  <si>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</si>
  <si>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</si>
  <si>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</si>
  <si>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</si>
  <si>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</si>
  <si>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</si>
  <si>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</si>
  <si>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</si>
  <si>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</si>
  <si>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</si>
  <si>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</si>
  <si>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</si>
  <si>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</si>
  <si>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</si>
  <si>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</si>
  <si>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</si>
  <si>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</si>
  <si>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</si>
  <si>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</si>
  <si>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</si>
  <si>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</si>
  <si>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</si>
  <si>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</si>
  <si>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</si>
  <si>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</si>
  <si>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</si>
  <si>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</si>
  <si>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</si>
  <si>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</si>
  <si>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</si>
  <si>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</si>
  <si>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</si>
  <si>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</si>
  <si>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</si>
  <si>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</si>
  <si>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</si>
  <si>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</si>
  <si>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</si>
  <si>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</si>
  <si>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</si>
  <si>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</si>
  <si>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</si>
  <si>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</si>
  <si>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</si>
  <si>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</si>
  <si>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</si>
  <si>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</si>
  <si>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</si>
  <si>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</si>
  <si>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</si>
  <si>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</si>
  <si>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</si>
  <si>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</si>
  <si>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</si>
  <si>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</si>
  <si>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</si>
  <si>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</si>
  <si>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</si>
  <si>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</si>
  <si>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</si>
  <si>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</si>
  <si>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</si>
  <si>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</si>
  <si>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</si>
  <si>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</si>
  <si>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</si>
  <si>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</si>
  <si>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</si>
  <si>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</si>
  <si>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</si>
  <si>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</si>
  <si>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</si>
  <si>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</si>
  <si>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</si>
  <si>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</si>
  <si>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</si>
  <si>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</si>
  <si>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</si>
  <si>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</si>
  <si>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</si>
  <si>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</si>
  <si>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</si>
  <si>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</si>
  <si>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</si>
  <si>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</si>
  <si>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</si>
  <si>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</si>
  <si>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</si>
  <si>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</si>
  <si>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</si>
  <si>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</si>
  <si>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</si>
  <si>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</si>
  <si>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</si>
  <si>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</si>
  <si>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</si>
  <si>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</si>
  <si>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</si>
  <si>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</si>
  <si>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</si>
  <si>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</si>
  <si>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</si>
  <si>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</si>
  <si>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</si>
  <si>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</si>
  <si>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</si>
  <si>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</si>
  <si>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</si>
  <si>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</si>
  <si>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</si>
  <si>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</si>
  <si>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</si>
  <si>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</si>
  <si>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</si>
  <si>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</si>
  <si>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</si>
  <si>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</si>
  <si>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</si>
  <si>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</si>
  <si>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</si>
  <si>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</si>
  <si>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</si>
  <si>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</si>
  <si>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</si>
  <si>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</si>
  <si>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</si>
  <si>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</si>
  <si>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</si>
  <si>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</si>
  <si>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</si>
  <si>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</si>
  <si>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</si>
  <si>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</si>
  <si>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</si>
  <si>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</si>
  <si>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</si>
  <si>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</si>
  <si>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</si>
  <si>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</si>
  <si>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</si>
  <si>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</si>
  <si>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</si>
  <si>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</si>
  <si>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</si>
  <si>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</si>
  <si>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</si>
  <si>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</si>
  <si>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</si>
  <si>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</si>
  <si>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</si>
  <si>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</si>
  <si>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</si>
  <si>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</si>
  <si>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</si>
  <si>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</si>
  <si>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</si>
  <si>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</si>
  <si>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</si>
  <si>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</si>
  <si>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</si>
  <si>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</si>
  <si>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</si>
  <si>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</si>
  <si>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</si>
  <si>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</si>
  <si>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</si>
  <si>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</si>
  <si>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</si>
  <si>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</si>
  <si>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</si>
  <si>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</si>
  <si>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</si>
  <si>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</si>
  <si>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</si>
  <si>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</si>
  <si>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</si>
  <si>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</si>
  <si>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</si>
  <si>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</si>
  <si>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</si>
  <si>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</si>
  <si>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</si>
  <si>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</si>
  <si>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</si>
  <si>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</si>
  <si>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</si>
  <si>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</si>
  <si>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</si>
  <si>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</si>
  <si>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</si>
  <si>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</si>
  <si>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</si>
  <si>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</si>
  <si>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</si>
  <si>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</si>
  <si>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</si>
  <si>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</si>
  <si>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</si>
  <si>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</si>
  <si>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</si>
  <si>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</si>
  <si>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</si>
  <si>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</si>
  <si>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</si>
  <si>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</si>
  <si>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</si>
  <si>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</si>
  <si>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</si>
  <si>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</si>
  <si>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</si>
  <si>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</si>
  <si>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</si>
  <si>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</si>
  <si>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</si>
  <si>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</si>
  <si>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</si>
  <si>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</si>
  <si>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</si>
  <si>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</si>
  <si>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</si>
  <si>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</si>
  <si>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</si>
  <si>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</si>
  <si>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</si>
  <si>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</si>
  <si>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</si>
  <si>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</si>
  <si>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</si>
  <si>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</si>
  <si>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</si>
  <si>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</si>
  <si>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</si>
  <si>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</si>
  <si>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</si>
  <si>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</si>
  <si>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</si>
  <si>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</si>
  <si>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</si>
  <si>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</si>
  <si>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</si>
  <si>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</si>
  <si>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</si>
  <si>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</si>
  <si>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</si>
  <si>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</si>
  <si>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</si>
  <si>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</si>
  <si>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</si>
  <si>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</si>
  <si>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</si>
  <si>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</si>
  <si>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</si>
  <si>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</si>
  <si>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</si>
  <si>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</si>
  <si>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</si>
  <si>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</si>
  <si>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</si>
  <si>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</si>
  <si>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</si>
  <si>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</si>
  <si>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</si>
  <si>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</si>
  <si>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</si>
  <si>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</si>
  <si>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</si>
  <si>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</si>
  <si>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</si>
  <si>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</si>
  <si>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</si>
  <si>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</si>
  <si>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</si>
  <si>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</si>
  <si>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</si>
  <si>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</si>
  <si>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</si>
  <si>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</si>
  <si>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</si>
  <si>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</si>
  <si>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</si>
  <si>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</si>
  <si>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</si>
  <si>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</si>
  <si>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</si>
  <si>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</si>
  <si>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</si>
  <si>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</si>
  <si>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</si>
  <si>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</si>
  <si>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</si>
  <si>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</si>
  <si>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</si>
  <si>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</si>
  <si>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</si>
  <si>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</si>
  <si>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</si>
  <si>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</si>
  <si>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</si>
  <si>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</si>
  <si>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</si>
  <si>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</si>
  <si>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</si>
  <si>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</si>
  <si>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</si>
  <si>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</si>
  <si>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</si>
  <si>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</si>
  <si>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</si>
  <si>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</si>
  <si>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</si>
  <si>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</si>
  <si>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</si>
  <si>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</si>
  <si>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</si>
  <si>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</si>
  <si>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</si>
  <si>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</si>
  <si>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</si>
  <si>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</si>
  <si>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</si>
  <si>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</si>
  <si>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</si>
  <si>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</si>
  <si>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</si>
  <si>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</si>
  <si>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</si>
  <si>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</si>
  <si>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</si>
  <si>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</si>
  <si>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</si>
  <si>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</si>
  <si>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</si>
  <si>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</si>
  <si>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</si>
  <si>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</si>
  <si>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</si>
  <si>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</si>
  <si>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</si>
  <si>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</si>
  <si>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</si>
  <si>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</si>
  <si>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</si>
  <si>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</si>
  <si>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</si>
  <si>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</si>
  <si>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</si>
  <si>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</si>
  <si>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</si>
  <si>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</si>
  <si>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</si>
  <si>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</si>
  <si>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</si>
  <si>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</si>
  <si>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</si>
  <si>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</si>
  <si>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</si>
  <si>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</si>
  <si>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</si>
  <si>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</si>
  <si>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</si>
  <si>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</si>
  <si>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</si>
  <si>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</si>
  <si>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</si>
  <si>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</si>
  <si>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</si>
  <si>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</si>
  <si>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</si>
  <si>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</si>
  <si>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</si>
  <si>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</si>
  <si>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</si>
  <si>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</si>
  <si>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</si>
  <si>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</si>
  <si>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</si>
  <si>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</si>
  <si>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</si>
  <si>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</si>
  <si>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</si>
  <si>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</si>
  <si>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</si>
  <si>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</si>
  <si>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</si>
  <si>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</si>
  <si>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</si>
  <si>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</si>
  <si>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</si>
  <si>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</si>
  <si>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</si>
  <si>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</si>
  <si>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</si>
  <si>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</si>
  <si>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</si>
  <si>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</si>
  <si>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</si>
  <si>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</si>
  <si>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</si>
  <si>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</si>
  <si>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</si>
  <si>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</si>
  <si>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</si>
  <si>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</si>
  <si>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</si>
  <si>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</si>
  <si>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</si>
  <si>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</si>
  <si>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</si>
  <si>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</si>
  <si>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</si>
  <si>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</si>
  <si>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</si>
  <si>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</si>
  <si>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</si>
  <si>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</si>
  <si>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</si>
  <si>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</si>
  <si>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</si>
  <si>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</si>
  <si>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</si>
  <si>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</si>
  <si>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</si>
  <si>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</si>
  <si>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</si>
  <si>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</si>
  <si>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</si>
  <si>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</si>
  <si>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</si>
  <si>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</si>
  <si>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</si>
  <si>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</si>
  <si>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</si>
  <si>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</si>
  <si>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</si>
  <si>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</si>
  <si>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</si>
  <si>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</si>
  <si>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</si>
  <si>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</si>
  <si>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</si>
  <si>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</si>
  <si>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</si>
  <si>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</si>
  <si>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</si>
  <si>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</si>
  <si>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</si>
  <si>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</si>
  <si>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</si>
  <si>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</si>
  <si>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</si>
  <si>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</si>
  <si>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</si>
  <si>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</si>
  <si>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</si>
  <si>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</si>
  <si>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</si>
  <si>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</si>
  <si>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</si>
  <si>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</si>
  <si>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</si>
  <si>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</si>
  <si>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</si>
  <si>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</si>
  <si>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</si>
  <si>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</si>
  <si>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</si>
  <si>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</si>
  <si>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</si>
  <si>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</si>
  <si>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</si>
  <si>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</si>
  <si>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</si>
  <si>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</si>
  <si>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</si>
  <si>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</si>
  <si>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</si>
  <si>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</si>
  <si>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</si>
  <si>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</si>
  <si>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</si>
  <si>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</si>
  <si>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</si>
  <si>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</si>
  <si>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</si>
  <si>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</si>
  <si>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</si>
  <si>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</si>
  <si>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</si>
  <si>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</si>
  <si>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</si>
  <si>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</si>
  <si>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</si>
  <si>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</si>
  <si>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</si>
  <si>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</si>
  <si>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</si>
  <si>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</si>
  <si>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</si>
  <si>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</si>
  <si>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</si>
  <si>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</si>
  <si>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</si>
  <si>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</si>
  <si>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</si>
  <si>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</si>
  <si>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</si>
  <si>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</si>
  <si>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</si>
  <si>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</si>
  <si>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</si>
  <si>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</si>
  <si>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</si>
  <si>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</si>
  <si>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</si>
  <si>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</si>
  <si>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</si>
  <si>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</si>
  <si>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</si>
  <si>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</si>
  <si>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</si>
  <si>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</si>
  <si>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</si>
  <si>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</si>
  <si>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</si>
  <si>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</si>
  <si>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</si>
  <si>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</si>
  <si>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</si>
  <si>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</si>
  <si>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</si>
  <si>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</si>
  <si>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</si>
  <si>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</si>
  <si>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</si>
  <si>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</si>
  <si>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</si>
  <si>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</si>
  <si>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</si>
  <si>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</si>
  <si>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</si>
  <si>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</si>
  <si>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</si>
  <si>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</si>
  <si>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</si>
  <si>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</si>
  <si>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</si>
  <si>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</si>
  <si>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</si>
  <si>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</si>
  <si>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</si>
  <si>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</si>
  <si>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</si>
  <si>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</si>
  <si>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</si>
  <si>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</si>
  <si>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</si>
  <si>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</si>
  <si>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</si>
  <si>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</si>
  <si>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</si>
  <si>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</si>
  <si>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</si>
  <si>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</si>
  <si>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</si>
  <si>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</si>
  <si>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</si>
  <si>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</si>
  <si>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</si>
  <si>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</si>
  <si>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</si>
  <si>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</si>
  <si>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</si>
  <si>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</si>
  <si>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</si>
  <si>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</si>
  <si>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</si>
  <si>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</si>
  <si>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</si>
  <si>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</si>
  <si>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</si>
  <si>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</si>
  <si>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</si>
  <si>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</si>
  <si>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</si>
  <si>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</si>
  <si>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</si>
  <si>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</si>
  <si>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</si>
  <si>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</si>
  <si>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</si>
  <si>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</si>
  <si>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</si>
  <si>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</si>
  <si>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</si>
  <si>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</si>
  <si>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</si>
  <si>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</si>
  <si>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</si>
  <si>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</si>
  <si>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</si>
  <si>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</si>
  <si>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</si>
  <si>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</si>
  <si>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</si>
  <si>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</si>
  <si>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</si>
  <si>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</si>
  <si>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</si>
  <si>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</si>
  <si>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</si>
  <si>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</si>
  <si>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</si>
  <si>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</si>
  <si>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</si>
  <si>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</si>
  <si>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</si>
  <si>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</si>
  <si>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</si>
  <si>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</si>
  <si>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</si>
  <si>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</si>
  <si>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</si>
  <si>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</si>
  <si>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</si>
  <si>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</si>
  <si>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</si>
  <si>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</si>
  <si>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</si>
  <si>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</si>
  <si>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</si>
  <si>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</si>
  <si>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</si>
  <si>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</si>
  <si>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</si>
  <si>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</si>
  <si>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</si>
  <si>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</si>
  <si>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</si>
  <si>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</si>
  <si>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</si>
  <si>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</si>
  <si>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</si>
  <si>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</si>
  <si>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</si>
  <si>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</si>
  <si>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</si>
  <si>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</si>
  <si>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</si>
  <si>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</si>
  <si>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</si>
  <si>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</si>
  <si>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</si>
  <si>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</si>
  <si>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</si>
  <si>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</si>
  <si>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</si>
  <si>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</si>
  <si>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</si>
  <si>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</si>
  <si>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</si>
  <si>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</si>
  <si>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</si>
  <si>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</si>
  <si>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</si>
  <si>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</si>
  <si>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</si>
  <si>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</si>
  <si>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</si>
  <si>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</si>
  <si>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</si>
  <si>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</si>
  <si>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</si>
  <si>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</si>
  <si>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</si>
  <si>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</si>
  <si>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</si>
  <si>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</si>
  <si>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</si>
  <si>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</si>
  <si>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</si>
  <si>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</si>
  <si>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</si>
  <si>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</si>
  <si>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</si>
  <si>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</si>
  <si>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</si>
  <si>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</si>
  <si>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</si>
  <si>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</si>
  <si>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</si>
  <si>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</si>
  <si>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</si>
  <si>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</si>
  <si>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</si>
  <si>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</si>
  <si>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</si>
  <si>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</si>
  <si>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</si>
  <si>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</si>
  <si>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</si>
  <si>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</si>
  <si>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</si>
  <si>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</si>
  <si>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</si>
  <si>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</si>
  <si>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</si>
  <si>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</si>
  <si>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</si>
  <si>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</si>
  <si>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</si>
  <si>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</si>
  <si>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</si>
  <si>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</si>
  <si>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</si>
  <si>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</si>
  <si>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</si>
  <si>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</si>
  <si>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</si>
  <si>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</si>
  <si>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</si>
  <si>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</si>
  <si>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</si>
  <si>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</si>
  <si>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</si>
  <si>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</si>
  <si>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</si>
  <si>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</si>
  <si>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</si>
  <si>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</si>
  <si>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</si>
  <si>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</si>
  <si>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</si>
  <si>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</si>
  <si>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</si>
  <si>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</si>
  <si>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</si>
  <si>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</si>
  <si>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</si>
  <si>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</si>
  <si>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</si>
  <si>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</si>
  <si>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</si>
  <si>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</si>
  <si>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</si>
  <si>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</si>
  <si>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</si>
  <si>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</si>
  <si>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</si>
  <si>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</si>
  <si>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</si>
  <si>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</si>
  <si>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</si>
  <si>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</si>
  <si>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</si>
  <si>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</si>
  <si>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</si>
  <si>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</si>
  <si>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</si>
  <si>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</si>
  <si>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</si>
  <si>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</si>
  <si>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</si>
  <si>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</si>
  <si>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</si>
  <si>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</si>
  <si>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</si>
  <si>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</si>
  <si>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</si>
  <si>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</si>
  <si>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</si>
  <si>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</si>
  <si>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</si>
  <si>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</si>
  <si>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</si>
  <si>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</si>
  <si>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</si>
  <si>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</si>
  <si>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</si>
  <si>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</si>
  <si>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</si>
  <si>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</si>
  <si>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</si>
  <si>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</si>
  <si>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</si>
  <si>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</si>
  <si>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</si>
  <si>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</si>
  <si>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</si>
  <si>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</si>
  <si>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</si>
  <si>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</si>
  <si>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</si>
  <si>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</si>
  <si>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</si>
  <si>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</si>
  <si>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</si>
  <si>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</si>
  <si>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</si>
  <si>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</si>
  <si>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</si>
  <si>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</si>
  <si>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</si>
  <si>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</si>
  <si>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</si>
  <si>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</si>
  <si>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</si>
  <si>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</si>
  <si>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</si>
  <si>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</si>
  <si>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</si>
  <si>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</si>
  <si>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</si>
  <si>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</si>
  <si>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</si>
  <si>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</si>
  <si>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</si>
  <si>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</si>
  <si>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</si>
  <si>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</si>
  <si>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</si>
  <si>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</si>
  <si>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</si>
  <si>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</si>
  <si>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</si>
  <si>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</si>
  <si>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</si>
  <si>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</si>
  <si>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</si>
  <si>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</si>
  <si>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</si>
  <si>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</si>
  <si>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</si>
  <si>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</si>
  <si>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</si>
  <si>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</si>
  <si>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</si>
  <si>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</si>
  <si>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</si>
  <si>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</si>
  <si>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</si>
  <si>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</si>
  <si>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</si>
  <si>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</si>
  <si>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</si>
  <si>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</si>
  <si>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</si>
  <si>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</si>
  <si>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</si>
  <si>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</si>
  <si>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</si>
  <si>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</si>
  <si>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</si>
  <si>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</si>
  <si>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</si>
  <si>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</si>
  <si>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</si>
  <si>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</si>
  <si>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</si>
  <si>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</si>
  <si>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</si>
  <si>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</si>
  <si>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</si>
  <si>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</si>
  <si>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</si>
  <si>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</si>
  <si>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</si>
  <si>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</si>
  <si>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</si>
  <si>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</si>
  <si>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</si>
  <si>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</si>
  <si>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</si>
  <si>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</si>
  <si>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</si>
  <si>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</si>
  <si>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</si>
  <si>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</si>
  <si>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</si>
  <si>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</si>
  <si>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</si>
  <si>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</si>
  <si>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</si>
  <si>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</si>
  <si>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</si>
  <si>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</si>
  <si>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</si>
  <si>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</si>
  <si>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</si>
  <si>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</si>
  <si>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</si>
  <si>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</si>
  <si>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</si>
  <si>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</si>
  <si>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</si>
  <si>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</si>
  <si>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</si>
  <si>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</si>
  <si>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</si>
  <si>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</si>
  <si>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</si>
  <si>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</si>
  <si>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</si>
  <si>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</si>
  <si>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</si>
  <si>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</si>
  <si>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</si>
  <si>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</si>
  <si>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</si>
  <si>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</si>
  <si>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</si>
  <si>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</si>
  <si>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</si>
  <si>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</si>
  <si>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</si>
  <si>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</si>
  <si>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</si>
  <si>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</si>
  <si>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</si>
  <si>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</si>
  <si>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</si>
  <si>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</si>
  <si>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</si>
  <si>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</si>
  <si>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</si>
  <si>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</si>
  <si>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</si>
  <si>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</si>
  <si>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</si>
  <si>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</si>
  <si>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</si>
  <si>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</si>
  <si>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</si>
  <si>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</si>
  <si>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</si>
  <si>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</si>
  <si>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</si>
  <si>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</si>
  <si>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</si>
  <si>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</si>
  <si>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</si>
  <si>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</si>
  <si>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</si>
  <si>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</si>
  <si>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</si>
  <si>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</si>
  <si>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</si>
  <si>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</si>
  <si>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</si>
  <si>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</si>
  <si>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</si>
  <si>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</si>
  <si>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</si>
  <si>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</si>
  <si>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</si>
  <si>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</si>
  <si>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</si>
  <si>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</si>
  <si>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</si>
  <si>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</si>
  <si>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</si>
  <si>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</si>
  <si>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</si>
  <si>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</si>
  <si>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</si>
  <si>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</si>
  <si>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</si>
  <si>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</si>
  <si>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</si>
  <si>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</si>
  <si>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</si>
  <si>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</si>
  <si>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</si>
  <si>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</si>
  <si>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</si>
  <si>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</si>
  <si>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</si>
  <si>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</si>
  <si>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</si>
  <si>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</si>
  <si>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</si>
  <si>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</si>
  <si>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</si>
  <si>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</si>
  <si>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</si>
  <si>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</si>
  <si>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</si>
  <si>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</si>
  <si>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</si>
  <si>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</si>
  <si>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</si>
  <si>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</si>
  <si>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</si>
  <si>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</si>
  <si>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</si>
  <si>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</si>
  <si>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</si>
  <si>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</si>
  <si>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</si>
  <si>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</si>
  <si>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</si>
  <si>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</si>
  <si>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</si>
  <si>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</si>
  <si>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</si>
  <si>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</si>
  <si>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</si>
  <si>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</si>
  <si>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</si>
  <si>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</si>
  <si>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</si>
  <si>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</si>
  <si>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</si>
  <si>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</si>
  <si>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</si>
  <si>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</si>
  <si>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</si>
  <si>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</si>
  <si>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</si>
  <si>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</si>
  <si>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</si>
  <si>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</si>
  <si>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</si>
  <si>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</si>
  <si>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</si>
  <si>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</si>
  <si>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</si>
  <si>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</si>
  <si>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</si>
  <si>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</si>
  <si>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</si>
  <si>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</si>
  <si>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</si>
  <si>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</si>
  <si>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</si>
  <si>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</si>
  <si>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</si>
  <si>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</si>
  <si>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</si>
  <si>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</si>
  <si>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</si>
  <si>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</si>
  <si>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</si>
  <si>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</si>
  <si>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</si>
  <si>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</si>
  <si>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</si>
  <si>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</si>
  <si>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</si>
  <si>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</si>
  <si>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</si>
  <si>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</si>
  <si>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</si>
  <si>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</si>
  <si>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</si>
  <si>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</si>
  <si>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</si>
  <si>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</si>
  <si>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</si>
  <si>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</si>
  <si>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</si>
  <si>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</si>
  <si>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</si>
  <si>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</si>
  <si>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</si>
  <si>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</si>
  <si>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</si>
  <si>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</si>
  <si>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</si>
  <si>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</si>
  <si>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</si>
  <si>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</si>
  <si>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</si>
  <si>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</si>
  <si>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</si>
  <si>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</si>
  <si>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</si>
  <si>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</si>
  <si>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</si>
  <si>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</si>
  <si>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</si>
  <si>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</si>
  <si>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</si>
  <si>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</si>
  <si>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</si>
  <si>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</si>
  <si>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</si>
  <si>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</si>
  <si>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</si>
  <si>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</si>
  <si>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</si>
  <si>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</si>
  <si>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</si>
  <si>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</si>
  <si>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</si>
  <si>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</si>
  <si>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</si>
  <si>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</si>
  <si>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</si>
  <si>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</si>
  <si>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</si>
  <si>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</si>
  <si>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</si>
  <si>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</si>
  <si>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</si>
  <si>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</si>
  <si>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</si>
  <si>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</si>
  <si>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</si>
  <si>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</si>
  <si>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</si>
  <si>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</si>
  <si>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</si>
  <si>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</si>
  <si>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</si>
  <si>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</si>
  <si>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</si>
  <si>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</si>
  <si>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</si>
  <si>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</si>
  <si>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</si>
  <si>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</si>
  <si>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</si>
  <si>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</si>
  <si>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</si>
  <si>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</si>
  <si>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</si>
  <si>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</si>
  <si>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</si>
  <si>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</si>
  <si>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</si>
  <si>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</si>
  <si>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</si>
  <si>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</si>
  <si>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</si>
  <si>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</si>
  <si>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</si>
  <si>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</si>
  <si>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</si>
  <si>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</si>
  <si>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</si>
  <si>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</si>
  <si>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</si>
  <si>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</si>
  <si>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</si>
  <si>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</si>
  <si>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</si>
  <si>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</si>
  <si>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</si>
  <si>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</si>
  <si>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</si>
  <si>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</si>
  <si>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</si>
  <si>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</si>
  <si>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</si>
  <si>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</si>
  <si>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</si>
  <si>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</si>
  <si>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</si>
  <si>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</si>
  <si>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</si>
  <si>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</si>
  <si>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</si>
  <si>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</si>
  <si>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</si>
  <si>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</si>
  <si>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</si>
  <si>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</si>
  <si>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</si>
  <si>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</si>
  <si>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</si>
  <si>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</si>
  <si>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</si>
  <si>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</si>
  <si>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</si>
  <si>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</si>
  <si>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</si>
  <si>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</si>
  <si>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</si>
  <si>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</si>
  <si>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</si>
  <si>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</si>
  <si>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</si>
  <si>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</si>
  <si>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</si>
  <si>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</si>
  <si>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</si>
  <si>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</si>
  <si>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</si>
  <si>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</si>
  <si>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</si>
  <si>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</si>
  <si>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</si>
  <si>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</si>
  <si>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</si>
  <si>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</si>
  <si>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</si>
  <si>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</si>
  <si>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</si>
  <si>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</si>
  <si>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</si>
  <si>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</si>
  <si>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</si>
  <si>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</si>
  <si>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</si>
  <si>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</si>
  <si>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</si>
  <si>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</si>
  <si>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</si>
  <si>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</si>
  <si>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</si>
  <si>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</si>
  <si>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</si>
  <si>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</si>
  <si>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</si>
  <si>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</si>
  <si>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</si>
  <si>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</si>
  <si>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</si>
  <si>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</si>
  <si>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</si>
  <si>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</si>
  <si>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</si>
  <si>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</si>
  <si>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</si>
  <si>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</si>
  <si>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</si>
  <si>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</si>
  <si>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</si>
  <si>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</si>
  <si>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</si>
  <si>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</si>
  <si>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</si>
  <si>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</si>
  <si>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</si>
  <si>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</si>
  <si>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</si>
  <si>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</si>
  <si>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</si>
  <si>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</si>
  <si>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</si>
  <si>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</si>
  <si>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</si>
  <si>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</si>
  <si>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</si>
  <si>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</si>
  <si>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</si>
  <si>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</si>
  <si>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</si>
  <si>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</si>
  <si>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</si>
  <si>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</si>
  <si>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</si>
  <si>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</si>
  <si>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</si>
  <si>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</si>
  <si>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</si>
  <si>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</si>
  <si>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</si>
  <si>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</si>
  <si>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</si>
  <si>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</si>
  <si>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</si>
  <si>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</si>
  <si>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</si>
  <si>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</si>
  <si>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</si>
  <si>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</si>
  <si>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</si>
  <si>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</si>
  <si>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</si>
  <si>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</si>
  <si>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</si>
  <si>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</si>
  <si>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</si>
  <si>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</si>
  <si>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</si>
  <si>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</si>
  <si>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</si>
  <si>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</si>
  <si>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</si>
  <si>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</si>
  <si>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</si>
  <si>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</si>
  <si>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</si>
  <si>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</si>
  <si>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</si>
  <si>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</si>
  <si>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</si>
  <si>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</si>
  <si>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</si>
  <si>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</si>
  <si>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</si>
  <si>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</si>
  <si>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</si>
  <si>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</si>
  <si>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</si>
  <si>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</si>
  <si>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</si>
  <si>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</si>
  <si>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</si>
  <si>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</si>
  <si>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</si>
  <si>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</si>
  <si>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</si>
  <si>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</si>
  <si>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</si>
  <si>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</si>
  <si>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</si>
  <si>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</si>
  <si>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</si>
  <si>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</si>
  <si>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</si>
  <si>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</si>
  <si>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</si>
  <si>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</si>
  <si>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</si>
  <si>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</si>
  <si>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</si>
  <si>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</si>
  <si>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</si>
  <si>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</si>
  <si>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</si>
  <si>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</si>
  <si>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</si>
  <si>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</si>
  <si>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</si>
  <si>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</si>
  <si>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</si>
  <si>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</si>
  <si>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</si>
  <si>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</si>
  <si>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</si>
  <si>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</si>
  <si>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</si>
  <si>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</si>
  <si>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</si>
  <si>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</si>
  <si>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</si>
  <si>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</si>
  <si>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</si>
  <si>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</si>
  <si>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</si>
  <si>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</si>
  <si>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</si>
  <si>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</si>
  <si>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</si>
  <si>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</si>
  <si>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</si>
  <si>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</si>
  <si>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</si>
  <si>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</si>
  <si>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</si>
  <si>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</si>
  <si>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</si>
  <si>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</si>
  <si>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</si>
  <si>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</si>
  <si>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</si>
  <si>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</si>
  <si>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</si>
  <si>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</si>
  <si>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</si>
  <si>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</si>
  <si>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</si>
  <si>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</si>
  <si>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</si>
  <si>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</si>
  <si>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</si>
  <si>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</si>
  <si>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</si>
  <si>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</si>
  <si>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</si>
  <si>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</si>
  <si>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</si>
  <si>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</si>
  <si>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</si>
  <si>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</si>
  <si>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</si>
  <si>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</si>
  <si>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</si>
  <si>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</si>
  <si>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</si>
  <si>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</si>
  <si>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</si>
  <si>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</si>
  <si>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</si>
  <si>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</si>
  <si>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</si>
  <si>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</si>
  <si>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</si>
  <si>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</si>
  <si>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</si>
  <si>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</si>
  <si>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</si>
  <si>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</si>
  <si>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</si>
  <si>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</si>
  <si>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</si>
  <si>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</si>
  <si>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</si>
  <si>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</si>
  <si>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</si>
  <si>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</si>
  <si>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</si>
  <si>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</si>
  <si>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</si>
  <si>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</si>
  <si>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</si>
  <si>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</si>
  <si>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</si>
  <si>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</si>
  <si>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</si>
  <si>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</si>
  <si>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</si>
  <si>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</si>
  <si>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</si>
  <si>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</si>
  <si>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</si>
  <si>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</si>
  <si>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</si>
  <si>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</si>
  <si>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</si>
  <si>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</si>
  <si>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</si>
  <si>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</si>
  <si>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</si>
  <si>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</si>
  <si>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</si>
  <si>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</si>
  <si>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</si>
  <si>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</si>
  <si>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</si>
  <si>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</si>
  <si>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</si>
  <si>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</si>
  <si>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</si>
  <si>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</si>
  <si>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</si>
  <si>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</si>
  <si>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</si>
  <si>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</si>
  <si>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</si>
  <si>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</si>
  <si>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</si>
  <si>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</si>
  <si>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</si>
  <si>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</si>
  <si>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</si>
  <si>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</si>
  <si>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</si>
  <si>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</si>
  <si>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</si>
  <si>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</si>
  <si>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</si>
  <si>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</si>
  <si>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</si>
  <si>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</si>
  <si>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</si>
  <si>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</si>
  <si>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</si>
  <si>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</si>
  <si>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</si>
  <si>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</si>
  <si>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</si>
  <si>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</si>
  <si>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</si>
  <si>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</si>
  <si>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</si>
  <si>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</si>
  <si>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</si>
  <si>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</si>
  <si>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</si>
  <si>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</si>
  <si>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</si>
  <si>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</si>
  <si>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</si>
  <si>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</si>
  <si>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</si>
  <si>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</si>
  <si>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</si>
  <si>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</si>
  <si>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</si>
  <si>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</si>
  <si>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</si>
  <si>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</si>
  <si>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</si>
  <si>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</si>
  <si>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</si>
  <si>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</si>
  <si>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</si>
  <si>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</si>
  <si>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</si>
  <si>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</si>
  <si>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</si>
  <si>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</si>
  <si>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</si>
  <si>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</si>
  <si>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</si>
  <si>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</si>
  <si>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</si>
  <si>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</si>
  <si>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</si>
  <si>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</si>
  <si>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</si>
  <si>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</si>
  <si>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</si>
  <si>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</si>
  <si>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</si>
  <si>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</si>
  <si>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</si>
  <si>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</si>
  <si>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</si>
  <si>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</si>
  <si>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</si>
  <si>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</si>
  <si>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</si>
  <si>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</si>
  <si>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</si>
  <si>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</si>
  <si>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</si>
  <si>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</si>
  <si>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</si>
  <si>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</si>
  <si>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</si>
  <si>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</si>
  <si>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</si>
  <si>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</si>
  <si>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</si>
  <si>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</si>
  <si>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</si>
  <si>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</si>
  <si>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</si>
  <si>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</si>
  <si>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</si>
  <si>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</si>
  <si>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</si>
  <si>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</si>
  <si>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</si>
  <si>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</si>
  <si>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</si>
  <si>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</si>
  <si>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</si>
  <si>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</si>
  <si>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</si>
  <si>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</si>
  <si>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</si>
  <si>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</si>
  <si>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</si>
  <si>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</si>
  <si>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</si>
  <si>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</si>
  <si>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</si>
  <si>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</si>
  <si>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</si>
  <si>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</si>
  <si>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</si>
  <si>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</si>
  <si>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</si>
  <si>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</si>
  <si>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</si>
  <si>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</si>
  <si>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</si>
  <si>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</si>
  <si>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</si>
  <si>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</si>
  <si>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</si>
  <si>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</si>
  <si>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</si>
  <si>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</si>
  <si>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</si>
  <si>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</si>
  <si>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</si>
  <si>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</si>
  <si>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</si>
  <si>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</si>
  <si>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</si>
  <si>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</si>
  <si>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</si>
  <si>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</si>
  <si>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</si>
  <si>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</si>
  <si>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</si>
  <si>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</si>
  <si>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</si>
  <si>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</si>
  <si>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</si>
  <si>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</si>
  <si>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</si>
  <si>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</si>
  <si>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</si>
  <si>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</si>
  <si>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</si>
  <si>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</si>
  <si>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</si>
  <si>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</si>
  <si>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</si>
  <si>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</si>
  <si>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</si>
  <si>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</si>
  <si>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</si>
  <si>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</si>
  <si>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</si>
  <si>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</si>
  <si>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</si>
  <si>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</si>
  <si>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</si>
  <si>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</si>
  <si>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</si>
  <si>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</si>
  <si>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</si>
  <si>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</si>
  <si>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</si>
  <si>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</si>
  <si>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</si>
  <si>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</si>
  <si>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</si>
  <si>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</si>
  <si>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</si>
  <si>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</si>
  <si>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</si>
  <si>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</si>
  <si>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</si>
  <si>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</si>
  <si>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</si>
  <si>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</si>
  <si>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</si>
  <si>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</si>
  <si>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</si>
  <si>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</si>
  <si>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</si>
  <si>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</si>
  <si>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</si>
  <si>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</si>
  <si>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</si>
  <si>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</si>
  <si>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</si>
  <si>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</si>
  <si>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</si>
  <si>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</si>
  <si>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</si>
  <si>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</si>
  <si>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</si>
  <si>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</si>
  <si>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</si>
  <si>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</si>
  <si>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</si>
  <si>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</si>
  <si>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</si>
  <si>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</si>
  <si>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</si>
  <si>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</si>
  <si>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</si>
  <si>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</si>
  <si>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</si>
  <si>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</si>
  <si>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</si>
  <si>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</si>
  <si>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</si>
  <si>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</si>
  <si>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</si>
  <si>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</si>
  <si>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</si>
  <si>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</si>
  <si>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</si>
  <si>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</si>
  <si>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</si>
  <si>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</si>
  <si>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</si>
  <si>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</si>
  <si>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</si>
  <si>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</si>
  <si>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</si>
  <si>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</si>
  <si>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</si>
  <si>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</si>
  <si>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</si>
  <si>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</si>
  <si>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</si>
  <si>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</si>
  <si>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</si>
  <si>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</si>
  <si>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</si>
  <si>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</si>
  <si>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</si>
  <si>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</si>
  <si>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</si>
  <si>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</si>
  <si>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</si>
  <si>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</si>
  <si>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</si>
  <si>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</si>
  <si>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</si>
  <si>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</si>
  <si>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</si>
  <si>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</si>
  <si>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</si>
  <si>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</si>
  <si>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</si>
  <si>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</si>
  <si>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</si>
  <si>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</si>
  <si>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</si>
  <si>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</si>
  <si>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</si>
  <si>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</si>
  <si>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</si>
  <si>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</si>
  <si>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</si>
  <si>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</si>
  <si>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</si>
  <si>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</si>
  <si>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</si>
  <si>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</si>
  <si>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</si>
  <si>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</si>
  <si>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</si>
  <si>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</si>
  <si>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</si>
  <si>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</si>
  <si>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</si>
  <si>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</si>
  <si>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</si>
  <si>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</si>
  <si>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</si>
  <si>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</si>
  <si>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</si>
  <si>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</si>
  <si>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</si>
  <si>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</si>
  <si>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</si>
  <si>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</si>
  <si>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</si>
  <si>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</si>
  <si>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</si>
  <si>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</si>
  <si>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</si>
  <si>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</si>
  <si>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</si>
  <si>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</si>
  <si>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</si>
  <si>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</si>
  <si>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</si>
  <si>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</si>
  <si>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</si>
  <si>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</si>
  <si>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</si>
  <si>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</si>
  <si>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</si>
  <si>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</si>
  <si>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</si>
  <si>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</si>
  <si>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</si>
  <si>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</si>
  <si>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</si>
  <si>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</si>
  <si>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</si>
  <si>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</si>
  <si>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</si>
  <si>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</si>
  <si>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</si>
  <si>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</si>
  <si>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</si>
  <si>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</si>
  <si>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</si>
  <si>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</si>
  <si>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</si>
  <si>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</si>
  <si>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</si>
  <si>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</si>
  <si>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</si>
  <si>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</si>
  <si>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</si>
  <si>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</si>
  <si>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</si>
  <si>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</si>
  <si>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</si>
  <si>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</si>
  <si>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</si>
  <si>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</si>
  <si>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</si>
  <si>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</si>
  <si>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</si>
  <si>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</si>
  <si>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</si>
  <si>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</si>
  <si>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</si>
  <si>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</si>
  <si>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</si>
  <si>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</si>
  <si>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</si>
  <si>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</si>
  <si>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</si>
  <si>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</si>
  <si>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</si>
  <si>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</si>
  <si>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</si>
  <si>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</si>
  <si>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</si>
  <si>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</si>
  <si>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</si>
  <si>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</si>
  <si>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</si>
  <si>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</si>
  <si>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</si>
  <si>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</si>
  <si>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</si>
  <si>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</si>
  <si>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</si>
  <si>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</si>
  <si>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</si>
  <si>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</si>
  <si>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</si>
  <si>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</si>
  <si>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</si>
  <si>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</si>
  <si>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</si>
  <si>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</si>
  <si>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</si>
  <si>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</si>
  <si>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</si>
  <si>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</si>
  <si>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</si>
  <si>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</si>
  <si>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</si>
  <si>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</si>
  <si>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</si>
  <si>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</si>
  <si>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</si>
  <si>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</si>
  <si>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</si>
  <si>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</si>
  <si>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</si>
  <si>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</si>
  <si>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</si>
  <si>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</si>
  <si>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</si>
  <si>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</si>
  <si>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</si>
  <si>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</si>
  <si>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</si>
  <si>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</si>
  <si>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</si>
  <si>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</si>
  <si>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</si>
  <si>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</si>
  <si>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</si>
  <si>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</si>
  <si>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</si>
  <si>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</si>
  <si>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</si>
  <si>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</si>
  <si>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</si>
  <si>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</si>
  <si>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</si>
  <si>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</si>
  <si>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</si>
  <si>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</si>
  <si>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</si>
  <si>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</si>
  <si>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</si>
  <si>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</si>
  <si>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</si>
  <si>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</si>
  <si>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</si>
  <si>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</si>
  <si>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</si>
  <si>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</si>
  <si>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</si>
  <si>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</si>
  <si>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</si>
  <si>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</si>
  <si>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</si>
  <si>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</si>
  <si>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</si>
  <si>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</si>
  <si>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</si>
  <si>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</si>
  <si>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</si>
  <si>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</si>
  <si>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</si>
  <si>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</si>
  <si>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</si>
  <si>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</si>
  <si>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</si>
  <si>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</si>
  <si>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</si>
  <si>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</si>
  <si>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</si>
  <si>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</si>
  <si>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</si>
  <si>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</si>
  <si>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</si>
  <si>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</si>
  <si>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</si>
  <si>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</si>
  <si>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</si>
  <si>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</si>
  <si>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</si>
  <si>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</si>
  <si>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</si>
  <si>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</si>
  <si>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</si>
  <si>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</si>
  <si>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</si>
  <si>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</si>
  <si>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</si>
  <si>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</si>
  <si>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</si>
  <si>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</si>
  <si>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</si>
  <si>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</si>
  <si>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</si>
  <si>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</si>
  <si>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</si>
  <si>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</si>
  <si>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</si>
  <si>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</si>
  <si>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</si>
  <si>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</si>
  <si>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</si>
  <si>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</si>
  <si>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</si>
  <si>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</si>
  <si>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</si>
  <si>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</si>
  <si>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</si>
  <si>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</si>
  <si>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</si>
  <si>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</si>
  <si>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</si>
  <si>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</si>
  <si>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</si>
  <si>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</si>
  <si>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</si>
  <si>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</si>
  <si>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</si>
  <si>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</si>
  <si>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</si>
  <si>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</si>
  <si>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</si>
  <si>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</si>
  <si>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</si>
  <si>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</si>
  <si>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</si>
  <si>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</si>
  <si>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</si>
  <si>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</si>
  <si>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</si>
  <si>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</si>
  <si>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</si>
  <si>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</si>
  <si>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</si>
  <si>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</si>
  <si>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</si>
  <si>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</si>
  <si>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</si>
  <si>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</si>
  <si>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</si>
  <si>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</si>
  <si>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</si>
  <si>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</si>
  <si>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</si>
  <si>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</si>
  <si>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</si>
  <si>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</si>
  <si>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</si>
  <si>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</si>
  <si>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</si>
  <si>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</si>
  <si>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</si>
  <si>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</si>
  <si>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</si>
  <si>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</si>
  <si>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</si>
  <si>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</si>
  <si>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</si>
  <si>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</si>
  <si>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</si>
  <si>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</si>
  <si>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</si>
  <si>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</si>
  <si>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</si>
  <si>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</si>
  <si>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</si>
  <si>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</si>
  <si>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</si>
  <si>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</si>
  <si>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</si>
  <si>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</si>
  <si>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</si>
  <si>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</si>
  <si>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</si>
  <si>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</si>
  <si>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</si>
  <si>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</si>
  <si>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</si>
  <si>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</si>
  <si>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</si>
  <si>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</si>
  <si>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</si>
  <si>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</si>
  <si>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</si>
  <si>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</si>
  <si>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</si>
  <si>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</si>
  <si>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</si>
  <si>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</si>
  <si>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</si>
  <si>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</si>
  <si>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</si>
  <si>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</si>
  <si>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</si>
  <si>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</si>
  <si>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</si>
  <si>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</si>
  <si>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</si>
  <si>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</si>
  <si>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</si>
  <si>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</si>
  <si>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</si>
  <si>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</si>
  <si>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</si>
  <si>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</si>
  <si>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</si>
  <si>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</si>
  <si>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</si>
  <si>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</si>
  <si>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</si>
  <si>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</si>
  <si>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</si>
  <si>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</si>
  <si>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</si>
  <si>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</si>
  <si>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</si>
  <si>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</si>
  <si>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</si>
  <si>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</si>
  <si>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</si>
  <si>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</si>
  <si>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</si>
  <si>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</si>
  <si>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</si>
  <si>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</si>
  <si>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</si>
  <si>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</si>
  <si>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</si>
  <si>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</si>
  <si>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</si>
  <si>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</si>
  <si>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</si>
  <si>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</si>
  <si>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</si>
  <si>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</si>
  <si>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</si>
  <si>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</si>
  <si>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</si>
  <si>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</si>
  <si>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</si>
  <si>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</si>
  <si>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</si>
  <si>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</si>
  <si>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</si>
  <si>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</si>
  <si>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</si>
  <si>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</si>
  <si>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</si>
  <si>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</si>
  <si>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</si>
  <si>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</si>
  <si>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</si>
  <si>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</si>
  <si>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</si>
  <si>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</si>
  <si>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</si>
  <si>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</si>
  <si>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</si>
  <si>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</si>
  <si>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</si>
  <si>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</si>
  <si>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</si>
  <si>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</si>
  <si>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</si>
  <si>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</si>
  <si>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</si>
  <si>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</si>
  <si>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</si>
  <si>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</si>
  <si>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</si>
  <si>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</si>
  <si>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</si>
  <si>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</si>
  <si>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</si>
  <si>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</si>
  <si>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</si>
  <si>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</si>
  <si>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</si>
  <si>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</si>
  <si>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</si>
  <si>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</si>
  <si>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</si>
  <si>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</si>
  <si>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</si>
  <si>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</si>
  <si>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</si>
  <si>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</si>
  <si>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</si>
  <si>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</si>
  <si>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</si>
  <si>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</si>
  <si>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</si>
  <si>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</si>
  <si>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</si>
  <si>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</si>
  <si>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</si>
  <si>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</si>
  <si>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</si>
  <si>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</si>
  <si>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</si>
  <si>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</si>
  <si>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</si>
  <si>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</si>
  <si>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</si>
  <si>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</si>
  <si>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</si>
  <si>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</si>
  <si>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</si>
  <si>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</si>
  <si>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</si>
  <si>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</si>
  <si>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</si>
  <si>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</si>
  <si>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</si>
  <si>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</si>
  <si>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</si>
  <si>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</si>
  <si>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</si>
  <si>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</si>
  <si>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</si>
  <si>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</si>
  <si>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</si>
  <si>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</si>
  <si>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</si>
  <si>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</si>
  <si>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</si>
  <si>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</si>
  <si>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</si>
  <si>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</si>
  <si>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</si>
  <si>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</si>
  <si>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</si>
  <si>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</si>
  <si>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</si>
  <si>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</si>
  <si>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</si>
  <si>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</si>
  <si>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</si>
  <si>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</si>
  <si>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</si>
  <si>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</si>
  <si>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</si>
  <si>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</si>
  <si>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</si>
  <si>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</si>
  <si>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</si>
  <si>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</si>
  <si>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</si>
  <si>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</si>
  <si>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</si>
  <si>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</si>
  <si>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</si>
  <si>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</si>
  <si>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</si>
  <si>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</si>
  <si>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</si>
  <si>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</si>
  <si>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</si>
  <si>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</si>
  <si>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</si>
  <si>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</si>
  <si>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</si>
  <si>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</si>
  <si>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</si>
  <si>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</si>
  <si>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</si>
  <si>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</si>
  <si>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</si>
  <si>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</si>
  <si>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</si>
  <si>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</si>
  <si>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</si>
  <si>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</si>
  <si>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</si>
  <si>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</si>
  <si>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</si>
  <si>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</si>
  <si>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</si>
  <si>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</si>
  <si>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</si>
  <si>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</si>
  <si>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</si>
  <si>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</si>
  <si>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</si>
  <si>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</si>
  <si>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</si>
  <si>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</si>
  <si>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</si>
  <si>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</si>
  <si>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</si>
  <si>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</si>
  <si>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</si>
  <si>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</si>
  <si>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</si>
  <si>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</si>
  <si>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</si>
  <si>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</si>
  <si>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</si>
  <si>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</si>
  <si>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</si>
  <si>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</si>
  <si>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</si>
  <si>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</si>
  <si>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</si>
  <si>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</si>
  <si>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</si>
  <si>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</si>
  <si>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</si>
  <si>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</si>
  <si>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</si>
  <si>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</si>
  <si>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</si>
  <si>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</si>
  <si>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</si>
  <si>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</si>
  <si>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</si>
  <si>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</si>
  <si>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</si>
  <si>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</si>
  <si>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</si>
  <si>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</si>
  <si>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</si>
  <si>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</si>
  <si>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</si>
  <si>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</si>
  <si>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</si>
  <si>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</si>
  <si>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</si>
  <si>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</si>
  <si>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</si>
  <si>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</si>
  <si>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</si>
  <si>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</si>
  <si>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</si>
  <si>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</si>
  <si>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</si>
  <si>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</si>
  <si>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</si>
  <si>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</si>
  <si>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</si>
  <si>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</si>
  <si>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</si>
  <si>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</si>
  <si>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</si>
  <si>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</si>
  <si>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</si>
  <si>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</si>
  <si>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</si>
  <si>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</si>
  <si>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</si>
  <si>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</si>
  <si>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</si>
  <si>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</si>
  <si>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</si>
  <si>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</si>
  <si>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</si>
  <si>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</si>
  <si>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</si>
  <si>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</si>
  <si>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</si>
  <si>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</si>
  <si>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</si>
  <si>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</si>
  <si>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</si>
  <si>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</si>
  <si>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</si>
  <si>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</si>
  <si>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</si>
  <si>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</si>
  <si>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</si>
  <si>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</si>
  <si>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</si>
  <si>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</si>
  <si>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</si>
  <si>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</si>
  <si>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</si>
  <si>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</si>
  <si>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</si>
  <si>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</si>
  <si>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</si>
  <si>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</si>
  <si>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</si>
  <si>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</si>
  <si>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</si>
  <si>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</si>
  <si>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</si>
  <si>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</si>
  <si>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</si>
  <si>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</si>
  <si>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</si>
  <si>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</si>
  <si>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</si>
  <si>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</si>
  <si>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</si>
  <si>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</si>
  <si>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</si>
  <si>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</si>
  <si>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</si>
  <si>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</si>
  <si>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</si>
  <si>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</si>
  <si>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</si>
  <si>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</si>
  <si>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</si>
  <si>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</si>
  <si>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</si>
  <si>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</si>
  <si>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</si>
  <si>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</si>
  <si>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</si>
  <si>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</si>
  <si>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</si>
  <si>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</si>
  <si>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</si>
  <si>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</si>
  <si>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</si>
  <si>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</si>
  <si>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</si>
  <si>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</si>
  <si>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</si>
  <si>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</si>
  <si>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</si>
  <si>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</si>
  <si>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</si>
  <si>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</si>
  <si>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</si>
  <si>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</si>
  <si>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</si>
  <si>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</si>
  <si>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</si>
  <si>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</si>
  <si>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</si>
  <si>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</si>
  <si>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</si>
  <si>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</si>
  <si>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</si>
  <si>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</si>
  <si>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</si>
  <si>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</si>
  <si>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</si>
  <si>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</si>
  <si>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</si>
  <si>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</si>
  <si>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</si>
  <si>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</si>
  <si>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</si>
  <si>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</si>
  <si>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</si>
  <si>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</si>
  <si>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</si>
  <si>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</si>
  <si>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</si>
  <si>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</si>
  <si>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</si>
  <si>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</si>
  <si>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</si>
  <si>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</si>
  <si>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</si>
  <si>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</si>
  <si>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</si>
  <si>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</si>
  <si>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</si>
  <si>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</si>
  <si>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</si>
  <si>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</si>
  <si>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</si>
  <si>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</si>
  <si>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</si>
  <si>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</si>
  <si>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</si>
  <si>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</si>
  <si>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</si>
  <si>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</si>
  <si>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</si>
  <si>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</si>
  <si>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</si>
  <si>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</si>
  <si>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</si>
  <si>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</si>
  <si>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</si>
  <si>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</si>
  <si>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</si>
  <si>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</si>
  <si>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</si>
  <si>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</si>
  <si>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</si>
  <si>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</si>
  <si>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</si>
  <si>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</si>
  <si>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</si>
  <si>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</si>
  <si>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</si>
  <si>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</si>
  <si>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</si>
  <si>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</si>
  <si>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</si>
  <si>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</si>
  <si>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</si>
  <si>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</si>
  <si>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</si>
  <si>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</si>
  <si>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</si>
  <si>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</si>
  <si>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</si>
  <si>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</si>
  <si>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</si>
  <si>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</si>
  <si>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</si>
  <si>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</si>
  <si>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</si>
  <si>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</si>
  <si>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</si>
  <si>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</si>
  <si>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</si>
  <si>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</si>
  <si>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</si>
  <si>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</si>
  <si>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</si>
  <si>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</si>
  <si>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</si>
  <si>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</si>
  <si>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</si>
  <si>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</si>
  <si>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</si>
  <si>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</si>
  <si>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</si>
  <si>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</si>
  <si>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</si>
  <si>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</si>
  <si>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</si>
  <si>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</si>
  <si>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</si>
  <si>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</si>
  <si>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</si>
  <si>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</si>
  <si>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</si>
  <si>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</si>
  <si>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</si>
  <si>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</si>
  <si>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</si>
  <si>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</si>
  <si>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</si>
  <si>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</si>
  <si>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</si>
  <si>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</si>
  <si>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</si>
  <si>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</si>
  <si>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</si>
  <si>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</si>
  <si>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</si>
  <si>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</si>
  <si>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</si>
  <si>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</si>
  <si>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</si>
  <si>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</si>
  <si>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</si>
  <si>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</si>
  <si>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</si>
  <si>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</si>
  <si>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</si>
  <si>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</si>
  <si>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</si>
  <si>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</si>
  <si>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</si>
  <si>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</si>
  <si>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</si>
  <si>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</si>
  <si>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</si>
  <si>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</si>
  <si>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</si>
  <si>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</si>
  <si>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</si>
  <si>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</si>
  <si>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</si>
  <si>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</si>
  <si>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</si>
  <si>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</si>
  <si>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</si>
  <si>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</si>
  <si>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</si>
  <si>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</si>
  <si>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</si>
  <si>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</si>
  <si>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</si>
  <si>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</si>
  <si>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</si>
  <si>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</si>
  <si>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</si>
  <si>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</si>
  <si>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</si>
  <si>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</si>
  <si>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</si>
  <si>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</si>
  <si>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</si>
  <si>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</si>
  <si>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</si>
  <si>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</si>
  <si>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</si>
  <si>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</si>
  <si>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</si>
  <si>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</si>
  <si>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</si>
  <si>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</si>
  <si>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</si>
  <si>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</si>
  <si>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</si>
  <si>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</si>
  <si>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</si>
  <si>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</si>
  <si>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</si>
  <si>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</si>
  <si>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</si>
  <si>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</si>
  <si>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</si>
  <si>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</si>
  <si>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</si>
  <si>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</si>
  <si>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</si>
  <si>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</si>
  <si>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</si>
  <si>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</si>
  <si>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</si>
  <si>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</si>
  <si>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</si>
  <si>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</si>
  <si>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</si>
  <si>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</si>
  <si>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</si>
  <si>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</si>
  <si>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</si>
  <si>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</si>
  <si>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</si>
  <si>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</si>
  <si>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</si>
  <si>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</si>
  <si>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</si>
  <si>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</si>
  <si>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</si>
  <si>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</si>
  <si>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</si>
  <si>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</si>
  <si>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</si>
  <si>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</si>
  <si>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</si>
  <si>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</si>
  <si>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</si>
  <si>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</si>
  <si>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</si>
  <si>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</si>
  <si>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</si>
  <si>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</si>
  <si>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</si>
  <si>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</si>
  <si>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</si>
  <si>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</si>
  <si>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</si>
  <si>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</si>
  <si>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</si>
  <si>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</si>
  <si>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</si>
  <si>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</si>
  <si>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</si>
  <si>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</si>
  <si>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</si>
  <si>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</si>
  <si>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</si>
  <si>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</si>
  <si>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</si>
  <si>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</si>
  <si>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</si>
  <si>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</si>
  <si>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</si>
  <si>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</si>
  <si>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</si>
  <si>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</si>
  <si>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</si>
  <si>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</si>
  <si>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</si>
  <si>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</si>
  <si>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</si>
  <si>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</si>
  <si>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</si>
  <si>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</si>
  <si>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</si>
  <si>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</si>
  <si>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</si>
  <si>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</si>
  <si>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</si>
  <si>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</si>
  <si>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</si>
  <si>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</si>
  <si>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</si>
  <si>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</si>
  <si>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</si>
  <si>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</si>
  <si>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</si>
  <si>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</si>
  <si>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</si>
  <si>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</si>
  <si>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</si>
  <si>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</si>
  <si>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</si>
  <si>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</si>
  <si>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</si>
  <si>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</si>
  <si>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</si>
  <si>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</si>
  <si>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</si>
  <si>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</si>
  <si>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</si>
  <si>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</si>
  <si>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</si>
  <si>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</si>
  <si>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</si>
  <si>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</si>
  <si>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</si>
  <si>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</si>
  <si>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</si>
  <si>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</si>
  <si>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</si>
  <si>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</si>
  <si>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</si>
  <si>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</si>
  <si>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</si>
  <si>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</si>
  <si>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</si>
  <si>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</si>
  <si>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</si>
  <si>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</si>
  <si>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</si>
  <si>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</si>
  <si>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</si>
  <si>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</si>
  <si>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</si>
  <si>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</si>
  <si>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</si>
  <si>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</si>
  <si>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</si>
  <si>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</si>
  <si>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</si>
  <si>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</si>
  <si>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</si>
  <si>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</si>
  <si>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</si>
  <si>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</si>
  <si>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</si>
  <si>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</si>
  <si>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</si>
  <si>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</si>
  <si>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</si>
  <si>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</si>
  <si>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</si>
  <si>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</si>
  <si>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</si>
  <si>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</si>
  <si>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</si>
  <si>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</si>
  <si>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</si>
  <si>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</si>
  <si>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</si>
  <si>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</si>
  <si>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</si>
  <si>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</si>
  <si>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</si>
  <si>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</si>
  <si>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</si>
  <si>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</si>
  <si>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</si>
  <si>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</si>
  <si>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</si>
  <si>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</si>
  <si>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</si>
  <si>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</si>
  <si>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</si>
  <si>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</si>
  <si>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</si>
  <si>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</si>
  <si>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</si>
  <si>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</si>
  <si>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</si>
  <si>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</si>
  <si>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</si>
  <si>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</si>
  <si>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</si>
  <si>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</si>
  <si>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</si>
  <si>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</si>
  <si>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</si>
  <si>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</si>
  <si>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</si>
  <si>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</si>
  <si>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</si>
  <si>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</si>
  <si>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</si>
  <si>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</si>
  <si>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</si>
  <si>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</si>
  <si>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</si>
  <si>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</si>
  <si>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</si>
  <si>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</si>
  <si>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</si>
  <si>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</si>
  <si>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</si>
  <si>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</si>
  <si>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</si>
  <si>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</si>
  <si>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</si>
  <si>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</si>
  <si>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</si>
  <si>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</si>
  <si>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</si>
  <si>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</si>
  <si>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</si>
  <si>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</si>
  <si>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</si>
  <si>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</si>
  <si>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</si>
  <si>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</si>
  <si>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</si>
  <si>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</si>
  <si>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</si>
  <si>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</si>
  <si>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</si>
  <si>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</si>
  <si>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</si>
  <si>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</si>
  <si>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</si>
  <si>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</si>
  <si>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</si>
  <si>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</si>
  <si>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</si>
  <si>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</si>
  <si>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</si>
  <si>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</si>
  <si>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</si>
  <si>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</si>
  <si>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</si>
  <si>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</si>
  <si>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</si>
  <si>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</si>
  <si>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</si>
  <si>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</si>
  <si>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</si>
  <si>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</si>
  <si>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</si>
  <si>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</si>
  <si>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</si>
  <si>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</si>
  <si>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</si>
  <si>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</si>
  <si>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</si>
  <si>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</si>
  <si>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</si>
  <si>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</si>
  <si>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</si>
  <si>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</si>
  <si>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</si>
  <si>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</si>
  <si>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</si>
  <si>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</si>
  <si>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</si>
  <si>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</si>
  <si>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</si>
  <si>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</si>
  <si>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</si>
  <si>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</si>
  <si>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</si>
  <si>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</si>
  <si>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</si>
  <si>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</si>
  <si>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</si>
  <si>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</si>
  <si>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</si>
  <si>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</si>
  <si>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</si>
  <si>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</si>
  <si>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</si>
  <si>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</si>
  <si>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</si>
  <si>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</si>
  <si>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</si>
  <si>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</si>
  <si>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</si>
  <si>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</si>
  <si>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</si>
  <si>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</si>
  <si>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</si>
  <si>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</si>
  <si>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</si>
  <si>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</si>
  <si>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</si>
  <si>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</si>
  <si>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</si>
  <si>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</si>
  <si>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</si>
  <si>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</si>
  <si>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</si>
  <si>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</si>
  <si>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</si>
  <si>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</si>
  <si>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</si>
  <si>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</si>
  <si>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</si>
  <si>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</si>
  <si>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</si>
  <si>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</si>
  <si>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</si>
  <si>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</si>
  <si>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</si>
  <si>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</si>
  <si>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</si>
  <si>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</si>
  <si>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</si>
  <si>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</si>
  <si>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</si>
  <si>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</si>
  <si>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</si>
  <si>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</si>
  <si>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</si>
  <si>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</si>
  <si>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</si>
  <si>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</si>
  <si>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</si>
  <si>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</si>
  <si>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</si>
  <si>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</si>
  <si>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</si>
  <si>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</si>
  <si>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</si>
  <si>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</si>
  <si>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</si>
  <si>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</si>
  <si>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</si>
  <si>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</si>
  <si>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</si>
  <si>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</si>
  <si>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</si>
  <si>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</si>
  <si>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</si>
  <si>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</si>
  <si>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</si>
  <si>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</si>
  <si>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</si>
  <si>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</si>
  <si>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</si>
  <si>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</si>
  <si>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</si>
  <si>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</si>
  <si>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</si>
  <si>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</si>
  <si>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</si>
  <si>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</si>
  <si>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</si>
  <si>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</si>
  <si>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</si>
  <si>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</si>
  <si>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</si>
  <si>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</si>
  <si>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</si>
  <si>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</si>
  <si>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</si>
  <si>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</si>
  <si>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</si>
  <si>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</si>
  <si>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</si>
  <si>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</si>
  <si>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</si>
  <si>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</si>
  <si>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</si>
  <si>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</si>
  <si>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</si>
  <si>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</si>
  <si>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</si>
  <si>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</si>
  <si>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</si>
  <si>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</si>
  <si>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</si>
  <si>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</si>
  <si>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</si>
  <si>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</si>
  <si>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</si>
  <si>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</si>
  <si>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</si>
  <si>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</si>
  <si>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</si>
  <si>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</si>
  <si>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</si>
  <si>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</si>
  <si>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</si>
  <si>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</si>
  <si>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</si>
  <si>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</si>
  <si>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</si>
  <si>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</si>
  <si>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</si>
  <si>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</si>
  <si>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</si>
  <si>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</si>
  <si>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</si>
  <si>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</si>
  <si>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</si>
  <si>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</si>
  <si>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</si>
  <si>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</si>
  <si>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</si>
  <si>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</si>
  <si>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</si>
  <si>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</si>
  <si>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</si>
  <si>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</si>
  <si>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</si>
  <si>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</si>
  <si>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</si>
  <si>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</si>
  <si>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</si>
  <si>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</si>
  <si>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</si>
  <si>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</si>
  <si>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</si>
  <si>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</si>
  <si>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</si>
  <si>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</si>
  <si>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</si>
  <si>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</si>
  <si>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</si>
  <si>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</si>
  <si>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</si>
  <si>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</si>
  <si>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</si>
  <si>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</si>
  <si>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</si>
  <si>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</si>
  <si>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</si>
  <si>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</si>
  <si>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</si>
  <si>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</si>
  <si>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</si>
  <si>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</si>
  <si>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</si>
  <si>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</si>
  <si>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</si>
  <si>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</si>
  <si>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</si>
  <si>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</si>
  <si>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</si>
  <si>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</si>
  <si>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</si>
  <si>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</si>
  <si>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</si>
  <si>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</si>
  <si>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</si>
  <si>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</si>
  <si>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</si>
  <si>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</si>
  <si>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</si>
  <si>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</si>
  <si>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</si>
  <si>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</si>
  <si>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</si>
  <si>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</si>
  <si>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</si>
  <si>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</si>
  <si>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</si>
  <si>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</si>
  <si>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</si>
  <si>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</si>
  <si>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</si>
  <si>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</si>
  <si>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</si>
  <si>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</si>
  <si>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</si>
  <si>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</si>
  <si>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</si>
  <si>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</si>
  <si>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</si>
  <si>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</si>
  <si>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</si>
  <si>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</si>
  <si>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</si>
  <si>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</si>
  <si>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</si>
  <si>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</si>
  <si>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</si>
  <si>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</si>
  <si>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</si>
  <si>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</si>
  <si>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</si>
  <si>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</si>
  <si>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</si>
  <si>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</si>
  <si>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</si>
  <si>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</si>
  <si>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</si>
  <si>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</si>
  <si>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</si>
  <si>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</si>
  <si>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</si>
  <si>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</si>
  <si>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</si>
  <si>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</si>
  <si>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</si>
  <si>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</si>
  <si>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</si>
  <si>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</si>
  <si>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</si>
  <si>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</si>
  <si>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</si>
  <si>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</si>
  <si>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</si>
  <si>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</si>
  <si>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</si>
  <si>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</si>
  <si>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</si>
  <si>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</si>
  <si>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</si>
  <si>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</si>
  <si>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</si>
  <si>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</si>
  <si>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</si>
  <si>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</si>
  <si>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</si>
  <si>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</si>
  <si>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</si>
  <si>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</si>
  <si>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</si>
  <si>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</si>
  <si>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</si>
  <si>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</si>
  <si>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</si>
  <si>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</si>
  <si>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</si>
  <si>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</si>
  <si>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</si>
  <si>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</si>
  <si>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</si>
  <si>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</si>
  <si>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</si>
  <si>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</si>
  <si>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</si>
  <si>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</si>
  <si>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</si>
  <si>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</si>
  <si>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</si>
  <si>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</si>
  <si>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</si>
  <si>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</si>
  <si>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</si>
  <si>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</si>
  <si>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</si>
  <si>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</si>
  <si>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</si>
  <si>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</si>
  <si>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</si>
  <si>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</si>
  <si>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</si>
  <si>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</si>
  <si>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</si>
  <si>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</si>
  <si>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</si>
  <si>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</si>
  <si>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</si>
  <si>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</si>
  <si>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</si>
  <si>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</si>
  <si>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</si>
  <si>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</si>
  <si>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</si>
  <si>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</si>
  <si>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</si>
  <si>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</si>
  <si>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</si>
  <si>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</si>
  <si>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</si>
  <si>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</si>
  <si>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</si>
  <si>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</si>
  <si>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</si>
  <si>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</si>
  <si>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</si>
  <si>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</si>
  <si>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</si>
  <si>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</si>
  <si>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</si>
  <si>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</si>
  <si>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</si>
  <si>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</si>
  <si>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</si>
  <si>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</si>
  <si>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</si>
  <si>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</si>
  <si>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</si>
  <si>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</si>
  <si>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</si>
  <si>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</si>
  <si>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</si>
  <si>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</si>
  <si>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</si>
  <si>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</si>
  <si>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</si>
  <si>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</si>
  <si>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</si>
  <si>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</si>
  <si>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</si>
  <si>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</si>
  <si>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</si>
  <si>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</si>
  <si>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</si>
  <si>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</si>
  <si>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</si>
  <si>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</si>
  <si>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</si>
  <si>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</si>
  <si>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</si>
  <si>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</si>
  <si>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</si>
  <si>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</si>
  <si>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</si>
  <si>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</si>
  <si>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</si>
  <si>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</si>
  <si>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</si>
  <si>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</si>
  <si>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</si>
  <si>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</si>
  <si>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</si>
  <si>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</si>
  <si>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</si>
  <si>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</si>
  <si>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</si>
  <si>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</si>
  <si>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</si>
  <si>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</si>
  <si>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</si>
  <si>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</si>
  <si>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</si>
  <si>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</si>
  <si>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</si>
  <si>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</si>
  <si>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</si>
  <si>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</si>
  <si>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</si>
  <si>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</si>
  <si>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</si>
  <si>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</si>
  <si>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</si>
  <si>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</si>
  <si>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</si>
  <si>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</si>
  <si>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</si>
  <si>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</si>
  <si>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</si>
  <si>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</si>
  <si>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</si>
  <si>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</si>
  <si>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</si>
  <si>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</si>
  <si>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</si>
  <si>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</si>
  <si>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</si>
  <si>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</si>
  <si>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</si>
  <si>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</si>
  <si>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</si>
  <si>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</si>
  <si>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</si>
  <si>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</si>
  <si>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</si>
  <si>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</si>
  <si>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</si>
  <si>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</si>
  <si>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</si>
  <si>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</si>
  <si>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</si>
  <si>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</si>
  <si>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</si>
  <si>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</si>
  <si>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</si>
  <si>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</si>
  <si>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</si>
  <si>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</si>
  <si>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</si>
  <si>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</si>
  <si>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</si>
  <si>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</si>
  <si>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</si>
  <si>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</si>
  <si>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</si>
  <si>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</si>
  <si>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</si>
  <si>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</si>
  <si>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</si>
  <si>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</si>
  <si>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</si>
  <si>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</si>
  <si>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</si>
  <si>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</si>
  <si>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</si>
  <si>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</si>
  <si>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</si>
  <si>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</si>
  <si>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</si>
  <si>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</si>
  <si>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</si>
  <si>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</si>
  <si>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</si>
  <si>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</si>
  <si>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</si>
  <si>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</si>
  <si>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</si>
  <si>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</si>
  <si>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</si>
  <si>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</si>
  <si>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</si>
  <si>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</si>
  <si>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</si>
  <si>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</si>
  <si>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</si>
  <si>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</si>
  <si>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</si>
  <si>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</si>
  <si>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</si>
  <si>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</si>
  <si>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</si>
  <si>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</si>
  <si>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</si>
  <si>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</si>
  <si>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</si>
  <si>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</si>
  <si>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</si>
  <si>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</si>
  <si>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</si>
  <si>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</si>
  <si>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</si>
  <si>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</si>
  <si>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</si>
  <si>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</si>
  <si>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</si>
  <si>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</si>
  <si>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</si>
  <si>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</si>
  <si>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</si>
  <si>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</si>
  <si>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</si>
  <si>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</si>
  <si>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</si>
  <si>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</si>
  <si>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</si>
  <si>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</si>
  <si>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</si>
  <si>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</si>
  <si>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</si>
  <si>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</si>
  <si>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</si>
  <si>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</si>
  <si>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</si>
  <si>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</si>
  <si>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</si>
  <si>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</si>
  <si>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</si>
  <si>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</si>
  <si>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</si>
  <si>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</si>
  <si>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</si>
  <si>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</si>
  <si>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</si>
  <si>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</si>
  <si>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</si>
  <si>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</si>
  <si>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</si>
  <si>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</si>
  <si>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</si>
  <si>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</si>
  <si>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</si>
  <si>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</si>
  <si>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</si>
  <si>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</si>
  <si>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</si>
  <si>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</si>
  <si>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</si>
  <si>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</si>
  <si>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</si>
  <si>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</si>
  <si>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</si>
  <si>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</si>
  <si>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</si>
  <si>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</si>
  <si>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</si>
  <si>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</si>
  <si>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</si>
  <si>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</si>
  <si>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</si>
  <si>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</si>
  <si>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</si>
  <si>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</si>
  <si>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</si>
  <si>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</si>
  <si>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</si>
  <si>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</si>
  <si>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</si>
  <si>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</si>
  <si>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</si>
  <si>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</si>
  <si>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</si>
  <si>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</si>
  <si>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</si>
  <si>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</si>
  <si>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</si>
  <si>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</si>
  <si>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</si>
  <si>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</si>
  <si>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</si>
  <si>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</si>
  <si>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</si>
  <si>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</si>
  <si>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</si>
  <si>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</si>
  <si>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</si>
  <si>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</si>
  <si>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</si>
  <si>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</si>
  <si>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</si>
  <si>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</si>
  <si>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</si>
  <si>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</si>
  <si>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</si>
  <si>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</si>
  <si>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</si>
  <si>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</si>
  <si>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</si>
  <si>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</si>
  <si>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</si>
  <si>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</si>
  <si>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</si>
  <si>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</si>
  <si>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</si>
  <si>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</si>
  <si>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</si>
  <si>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</si>
  <si>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</si>
  <si>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</si>
  <si>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</si>
  <si>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</si>
  <si>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</si>
  <si>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</si>
  <si>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</si>
  <si>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</si>
  <si>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</si>
  <si>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</si>
  <si>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</si>
  <si>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</si>
  <si>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</si>
  <si>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</si>
  <si>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</si>
  <si>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</si>
  <si>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</si>
  <si>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</si>
  <si>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</si>
  <si>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</si>
  <si>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</si>
  <si>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</si>
  <si>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</si>
  <si>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</si>
  <si>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</si>
  <si>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</si>
  <si>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</si>
  <si>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</si>
  <si>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</si>
  <si>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</si>
  <si>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</si>
  <si>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</si>
  <si>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</si>
  <si>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</si>
  <si>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</si>
  <si>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</si>
  <si>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</si>
  <si>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</si>
  <si>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</si>
  <si>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</si>
  <si>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</si>
  <si>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</si>
  <si>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</si>
  <si>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</si>
  <si>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</si>
  <si>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</si>
  <si>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</si>
  <si>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</si>
  <si>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</si>
  <si>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</si>
  <si>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</si>
  <si>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</si>
  <si>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</si>
  <si>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</si>
  <si>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</si>
  <si>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</si>
  <si>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</si>
  <si>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</si>
  <si>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</si>
  <si>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</si>
  <si>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</si>
  <si>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</si>
  <si>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</si>
  <si>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</si>
  <si>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</si>
  <si>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</si>
  <si>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</si>
  <si>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</si>
  <si>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</si>
  <si>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</si>
  <si>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</si>
  <si>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</si>
  <si>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</si>
  <si>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</si>
  <si>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</si>
  <si>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</si>
  <si>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</si>
  <si>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</si>
  <si>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</si>
  <si>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</si>
  <si>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</si>
  <si>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</si>
  <si>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</si>
  <si>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</si>
  <si>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</si>
  <si>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</si>
  <si>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</si>
  <si>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</si>
  <si>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</si>
  <si>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</si>
  <si>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</si>
  <si>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</si>
  <si>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</si>
  <si>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</si>
  <si>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</si>
  <si>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</si>
  <si>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</si>
  <si>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</si>
  <si>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</si>
  <si>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</si>
  <si>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</si>
  <si>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</si>
  <si>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</si>
  <si>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</si>
  <si>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</si>
  <si>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</si>
  <si>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</si>
  <si>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</si>
  <si>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</si>
  <si>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</si>
  <si>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</si>
  <si>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</si>
  <si>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</si>
  <si>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</si>
  <si>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</si>
  <si>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</si>
  <si>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</si>
  <si>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</si>
  <si>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</si>
  <si>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</si>
  <si>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</si>
  <si>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</si>
  <si>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</si>
  <si>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</si>
  <si>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</si>
  <si>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</si>
  <si>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</si>
  <si>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</si>
  <si>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</si>
  <si>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</si>
  <si>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</si>
  <si>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</si>
  <si>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</si>
  <si>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</si>
  <si>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</si>
  <si>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</si>
  <si>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</si>
  <si>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</si>
  <si>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</si>
  <si>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</si>
  <si>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</si>
  <si>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</si>
  <si>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</si>
  <si>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</si>
  <si>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</si>
  <si>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</si>
  <si>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</si>
  <si>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</si>
  <si>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</si>
  <si>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</si>
  <si>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</si>
  <si>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</si>
  <si>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</si>
  <si>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</si>
  <si>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</si>
  <si>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</si>
  <si>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</si>
  <si>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</si>
  <si>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</si>
  <si>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</si>
  <si>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</si>
  <si>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</si>
  <si>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</si>
  <si>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</si>
  <si>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</si>
  <si>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</si>
  <si>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</si>
  <si>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</si>
  <si>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</si>
  <si>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</si>
  <si>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</si>
  <si>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</si>
  <si>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</si>
  <si>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</si>
  <si>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</si>
  <si>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</si>
  <si>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</si>
  <si>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</si>
  <si>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</si>
  <si>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</si>
  <si>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</si>
  <si>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</si>
  <si>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</si>
  <si>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</si>
  <si>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</si>
  <si>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</si>
  <si>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</si>
  <si>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</si>
  <si>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</si>
  <si>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</si>
  <si>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</si>
  <si>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</si>
  <si>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</si>
  <si>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</si>
  <si>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</si>
  <si>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</si>
  <si>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</si>
  <si>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</si>
  <si>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</si>
  <si>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</si>
  <si>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</si>
  <si>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</si>
  <si>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</si>
  <si>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</si>
  <si>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</si>
  <si>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</si>
  <si>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</si>
  <si>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</si>
  <si>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</si>
  <si>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</si>
  <si>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</si>
  <si>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</si>
  <si>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</si>
  <si>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</si>
  <si>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</si>
  <si>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</si>
  <si>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</si>
  <si>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</si>
  <si>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</si>
  <si>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</si>
  <si>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</si>
  <si>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</si>
  <si>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</si>
  <si>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</si>
  <si>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</si>
  <si>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</si>
  <si>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</si>
  <si>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</si>
  <si>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</si>
  <si>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</si>
  <si>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</si>
  <si>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</si>
  <si>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</si>
  <si>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</si>
  <si>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</si>
  <si>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</si>
  <si>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</si>
  <si>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</si>
  <si>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</si>
  <si>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</si>
  <si>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</si>
  <si>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</si>
  <si>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</si>
  <si>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</si>
  <si>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</si>
  <si>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</si>
  <si>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</si>
  <si>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</si>
  <si>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</si>
  <si>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</si>
  <si>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</si>
  <si>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</si>
  <si>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</si>
  <si>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</si>
  <si>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</si>
  <si>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</si>
  <si>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</si>
  <si>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</si>
  <si>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</si>
  <si>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</si>
  <si>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</si>
  <si>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</si>
  <si>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</si>
  <si>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</si>
  <si>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</si>
  <si>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</si>
  <si>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</si>
  <si>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</si>
  <si>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</si>
  <si>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</si>
  <si>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</si>
  <si>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</si>
  <si>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</si>
  <si>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</si>
  <si>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</si>
  <si>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</si>
  <si>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</si>
  <si>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</si>
  <si>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</si>
  <si>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</si>
  <si>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</si>
  <si>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</si>
  <si>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</si>
  <si>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</si>
  <si>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</si>
  <si>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</si>
  <si>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</si>
  <si>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</si>
  <si>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</si>
  <si>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</si>
  <si>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</si>
  <si>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</si>
  <si>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</si>
  <si>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</si>
  <si>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</si>
  <si>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</si>
  <si>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</si>
  <si>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</si>
  <si>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</si>
  <si>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</si>
  <si>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</si>
  <si>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</si>
  <si>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</si>
  <si>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</si>
  <si>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</si>
  <si>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</si>
  <si>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</si>
  <si>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</si>
  <si>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</si>
  <si>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</si>
  <si>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</si>
  <si>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</si>
  <si>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</si>
  <si>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</si>
  <si>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</si>
  <si>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</si>
  <si>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</si>
  <si>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</si>
  <si>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</si>
  <si>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</si>
  <si>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</si>
  <si>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</si>
  <si>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</si>
  <si>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</si>
  <si>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</si>
  <si>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</si>
  <si>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</si>
  <si>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</si>
  <si>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</si>
  <si>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</si>
  <si>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</si>
  <si>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</si>
  <si>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</si>
  <si>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</si>
  <si>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</si>
  <si>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</si>
  <si>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</si>
  <si>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</si>
  <si>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</si>
  <si>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</si>
  <si>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</si>
  <si>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</si>
  <si>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</si>
  <si>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</si>
  <si>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</si>
  <si>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</si>
  <si>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</si>
  <si>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</si>
  <si>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</si>
  <si>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</si>
  <si>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</si>
  <si>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</si>
  <si>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</si>
  <si>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</si>
  <si>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</si>
  <si>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</si>
  <si>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</si>
  <si>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</si>
  <si>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</si>
  <si>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</si>
  <si>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</si>
  <si>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</si>
  <si>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</si>
  <si>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</si>
  <si>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</si>
  <si>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</si>
  <si>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</si>
  <si>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</si>
  <si>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</si>
  <si>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</si>
  <si>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</si>
  <si>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</si>
  <si>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</si>
  <si>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</si>
  <si>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</si>
  <si>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</si>
  <si>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</si>
  <si>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</si>
  <si>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</si>
  <si>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</si>
  <si>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</si>
  <si>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</si>
  <si>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</si>
  <si>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</si>
  <si>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</si>
  <si>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</si>
  <si>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</si>
  <si>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</si>
  <si>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</si>
  <si>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</si>
  <si>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</si>
  <si>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</si>
  <si>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</si>
  <si>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</si>
  <si>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</si>
  <si>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</si>
  <si>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</si>
  <si>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</si>
  <si>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</si>
  <si>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</si>
  <si>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</si>
  <si>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</si>
  <si>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</si>
  <si>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</si>
  <si>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</si>
  <si>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</si>
  <si>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</si>
  <si>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</si>
  <si>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</si>
  <si>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</si>
  <si>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</si>
  <si>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</si>
  <si>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</si>
  <si>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</si>
  <si>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</si>
  <si>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</si>
  <si>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</si>
  <si>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</si>
  <si>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</si>
  <si>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</si>
  <si>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</si>
  <si>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</si>
  <si>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</si>
  <si>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</si>
  <si>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</si>
  <si>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</si>
  <si>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</si>
  <si>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</si>
  <si>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</si>
  <si>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</si>
  <si>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</si>
  <si>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</si>
  <si>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</si>
  <si>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</si>
  <si>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</si>
  <si>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</si>
  <si>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</si>
  <si>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</si>
  <si>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</si>
  <si>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</si>
  <si>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</si>
  <si>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</si>
  <si>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</si>
  <si>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</si>
  <si>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</si>
  <si>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</si>
  <si>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</si>
  <si>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</si>
  <si>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</si>
  <si>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</si>
  <si>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</si>
  <si>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</si>
  <si>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</si>
  <si>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</si>
  <si>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</si>
  <si>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</si>
  <si>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</si>
  <si>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</si>
  <si>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</si>
  <si>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</si>
  <si>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</si>
  <si>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</si>
  <si>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</si>
  <si>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</si>
  <si>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</si>
  <si>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</si>
  <si>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</si>
  <si>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</si>
  <si>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</si>
  <si>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</si>
  <si>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</si>
  <si>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</si>
  <si>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</si>
  <si>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</si>
  <si>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</si>
  <si>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</si>
  <si>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</si>
  <si>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</si>
  <si>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</si>
  <si>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</si>
  <si>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</si>
  <si>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</si>
  <si>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</si>
  <si>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</si>
  <si>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</si>
  <si>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</si>
  <si>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</si>
  <si>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</si>
  <si>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</si>
  <si>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</si>
  <si>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</si>
  <si>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</si>
  <si>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</si>
  <si>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</si>
  <si>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</si>
  <si>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</si>
  <si>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</si>
  <si>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</si>
  <si>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</si>
  <si>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</si>
  <si>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</si>
  <si>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</si>
  <si>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</si>
  <si>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</si>
  <si>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</si>
  <si>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</si>
  <si>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</si>
  <si>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</si>
  <si>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</si>
  <si>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</si>
  <si>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</si>
  <si>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</si>
  <si>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</si>
  <si>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</si>
  <si>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</si>
  <si>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</si>
  <si>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</si>
  <si>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</si>
  <si>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</si>
  <si>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</si>
  <si>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</si>
  <si>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</si>
  <si>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</si>
  <si>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</si>
  <si>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</si>
  <si>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</si>
  <si>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</si>
  <si>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</si>
  <si>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</si>
  <si>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</si>
  <si>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</si>
  <si>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</si>
  <si>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</si>
  <si>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</si>
  <si>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</si>
  <si>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</si>
  <si>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</si>
  <si>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</si>
  <si>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</si>
  <si>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</si>
  <si>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</si>
  <si>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</si>
  <si>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</si>
  <si>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</si>
  <si>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</si>
  <si>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</si>
  <si>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</si>
  <si>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</si>
  <si>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</si>
  <si>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</si>
  <si>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</si>
  <si>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</si>
  <si>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</si>
  <si>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</si>
  <si>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</si>
  <si>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</si>
  <si>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</si>
  <si>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</si>
  <si>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</si>
  <si>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</si>
  <si>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</si>
  <si>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</si>
  <si>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</si>
  <si>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</si>
  <si>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</si>
  <si>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</si>
  <si>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</si>
  <si>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</si>
  <si>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</si>
  <si>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</si>
  <si>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</si>
  <si>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</si>
  <si>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</si>
  <si>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</si>
  <si>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</si>
  <si>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</si>
  <si>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</si>
  <si>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</si>
  <si>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</si>
  <si>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</si>
  <si>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</si>
  <si>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</si>
  <si>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</si>
  <si>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</si>
  <si>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</si>
  <si>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</si>
  <si>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</si>
  <si>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</si>
  <si>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</si>
  <si>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</si>
  <si>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</si>
  <si>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</si>
  <si>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</si>
  <si>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</si>
  <si>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</si>
  <si>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</si>
  <si>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</si>
  <si>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</si>
  <si>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</si>
  <si>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</si>
  <si>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</si>
  <si>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</si>
  <si>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</si>
  <si>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</si>
  <si>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</si>
  <si>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</si>
  <si>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</si>
  <si>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</si>
  <si>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</si>
  <si>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</si>
  <si>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</si>
  <si>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</si>
  <si>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</si>
  <si>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</si>
  <si>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</si>
  <si>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</si>
  <si>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</si>
  <si>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</si>
  <si>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</si>
  <si>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</si>
  <si>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</si>
  <si>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</si>
  <si>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</si>
  <si>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</si>
  <si>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</si>
  <si>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</si>
  <si>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</si>
  <si>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</si>
  <si>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</si>
  <si>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</si>
  <si>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</si>
  <si>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</si>
  <si>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</si>
  <si>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</si>
  <si>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</si>
  <si>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</si>
  <si>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</si>
  <si>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</si>
  <si>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</si>
  <si>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</si>
  <si>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</si>
  <si>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</si>
  <si>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</si>
  <si>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</si>
  <si>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</si>
  <si>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</si>
  <si>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</si>
  <si>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</si>
  <si>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</si>
  <si>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</si>
  <si>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</si>
  <si>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</si>
  <si>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</si>
  <si>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</si>
  <si>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</si>
  <si>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</si>
  <si>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</si>
  <si>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</si>
  <si>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</si>
  <si>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</si>
  <si>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</si>
  <si>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</si>
  <si>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</si>
  <si>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</si>
  <si>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</si>
  <si>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</si>
  <si>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</si>
  <si>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</si>
  <si>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</si>
  <si>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</si>
  <si>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</si>
  <si>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</si>
  <si>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</si>
  <si>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</si>
  <si>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</si>
  <si>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</si>
  <si>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</si>
  <si>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</si>
  <si>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</si>
  <si>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</si>
  <si>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</si>
  <si>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</si>
  <si>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</si>
  <si>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</si>
  <si>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</si>
  <si>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</si>
  <si>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</si>
  <si>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</si>
  <si>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</si>
  <si>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</si>
  <si>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</si>
  <si>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</si>
  <si>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</si>
  <si>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</si>
  <si>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</si>
  <si>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</si>
  <si>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</si>
  <si>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</si>
  <si>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</si>
  <si>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</si>
  <si>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</si>
  <si>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</si>
  <si>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</si>
  <si>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</si>
  <si>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</si>
  <si>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</si>
  <si>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</si>
  <si>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</si>
  <si>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</si>
  <si>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</si>
  <si>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</si>
  <si>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</si>
  <si>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</si>
  <si>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</si>
  <si>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</si>
  <si>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</si>
  <si>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</si>
  <si>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</si>
  <si>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</si>
  <si>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</si>
  <si>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</si>
  <si>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</si>
  <si>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</si>
  <si>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</si>
  <si>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</si>
  <si>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</si>
  <si>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</si>
  <si>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</si>
  <si>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</si>
  <si>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</si>
  <si>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</si>
  <si>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</si>
  <si>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</si>
  <si>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</si>
  <si>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</si>
  <si>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</si>
  <si>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</si>
  <si>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</si>
  <si>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</si>
  <si>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</si>
  <si>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</si>
  <si>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</si>
  <si>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</si>
  <si>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</si>
  <si>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</si>
  <si>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</si>
  <si>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</si>
  <si>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</si>
  <si>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</si>
  <si>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</si>
  <si>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</si>
  <si>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</si>
  <si>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</si>
  <si>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</si>
  <si>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</si>
  <si>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</si>
  <si>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</si>
  <si>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</si>
  <si>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</si>
  <si>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</si>
  <si>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</si>
  <si>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</si>
  <si>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</si>
  <si>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</si>
  <si>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</si>
  <si>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</si>
  <si>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</si>
  <si>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</si>
  <si>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</si>
  <si>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</si>
  <si>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</si>
  <si>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</si>
  <si>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</si>
  <si>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</si>
  <si>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</si>
  <si>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</si>
  <si>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</si>
  <si>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</si>
  <si>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</si>
  <si>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</si>
  <si>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</si>
  <si>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</si>
  <si>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</si>
  <si>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</si>
  <si>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</si>
  <si>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</si>
  <si>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</si>
  <si>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</si>
  <si>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</si>
  <si>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</si>
  <si>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</si>
  <si>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</si>
  <si>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</si>
  <si>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</si>
  <si>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</si>
  <si>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</si>
  <si>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</si>
  <si>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</si>
  <si>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</si>
  <si>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</si>
  <si>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</si>
  <si>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</si>
  <si>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</si>
  <si>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</si>
  <si>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</si>
  <si>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</si>
  <si>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</si>
  <si>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</si>
  <si>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</si>
  <si>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</si>
  <si>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</si>
  <si>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</si>
  <si>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</si>
  <si>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</si>
  <si>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</si>
  <si>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</si>
  <si>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</si>
  <si>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</si>
  <si>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</si>
  <si>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</si>
  <si>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</si>
  <si>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</si>
  <si>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</si>
  <si>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</si>
  <si>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</si>
  <si>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</si>
  <si>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</si>
  <si>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</si>
  <si>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</si>
  <si>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</si>
  <si>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</si>
  <si>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</si>
  <si>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</si>
  <si>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</si>
  <si>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</si>
  <si>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</si>
  <si>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</si>
  <si>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</si>
  <si>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</si>
  <si>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</si>
  <si>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</si>
  <si>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</si>
  <si>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</si>
  <si>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</si>
  <si>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</si>
  <si>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</si>
  <si>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</si>
  <si>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</si>
  <si>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</si>
  <si>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</si>
  <si>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</si>
  <si>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</si>
  <si>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</si>
  <si>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</si>
  <si>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</si>
  <si>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</si>
  <si>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</si>
  <si>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</si>
  <si>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</si>
  <si>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</si>
  <si>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</si>
  <si>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</si>
  <si>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</si>
  <si>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</si>
  <si>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</si>
  <si>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</si>
  <si>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</si>
  <si>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</si>
  <si>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</si>
  <si>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</si>
  <si>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</si>
  <si>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</si>
  <si>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</si>
  <si>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</si>
  <si>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</si>
  <si>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</si>
  <si>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</si>
  <si>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</si>
  <si>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</si>
  <si>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</si>
  <si>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</si>
  <si>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</si>
  <si>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</si>
  <si>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</si>
  <si>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</si>
  <si>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</si>
  <si>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</si>
  <si>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</si>
  <si>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</si>
  <si>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</si>
  <si>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</si>
  <si>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</si>
  <si>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</si>
  <si>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</si>
  <si>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</si>
  <si>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</si>
  <si>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</si>
  <si>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</si>
  <si>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</si>
  <si>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</si>
  <si>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</si>
  <si>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</si>
  <si>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</si>
  <si>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</si>
  <si>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</si>
  <si>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</si>
  <si>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</si>
  <si>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</si>
  <si>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</si>
  <si>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</si>
  <si>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</si>
  <si>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</si>
  <si>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</si>
  <si>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</si>
  <si>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</si>
  <si>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</si>
  <si>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</si>
  <si>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</si>
  <si>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</si>
  <si>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</si>
  <si>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</si>
  <si>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</si>
  <si>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</si>
  <si>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</si>
  <si>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</si>
  <si>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</si>
  <si>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</si>
  <si>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</si>
  <si>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</si>
  <si>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</si>
  <si>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</si>
  <si>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</si>
  <si>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</si>
  <si>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</si>
  <si>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</si>
  <si>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</si>
  <si>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</si>
  <si>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</si>
  <si>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</si>
  <si>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</si>
  <si>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</si>
  <si>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</si>
  <si>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</si>
  <si>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</si>
  <si>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</si>
  <si>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</si>
  <si>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</si>
  <si>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</si>
  <si>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</si>
  <si>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</si>
  <si>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</si>
  <si>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</si>
  <si>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</si>
  <si>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</si>
  <si>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</si>
  <si>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</si>
  <si>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</si>
  <si>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</si>
  <si>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</si>
  <si>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</si>
  <si>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</si>
  <si>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</si>
  <si>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</si>
  <si>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</si>
  <si>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</si>
  <si>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</si>
  <si>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</si>
  <si>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</si>
  <si>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</si>
  <si>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</si>
  <si>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</si>
  <si>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</si>
  <si>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</si>
  <si>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</si>
  <si>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</si>
  <si>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</si>
  <si>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</si>
  <si>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</si>
  <si>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</si>
  <si>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</si>
  <si>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</si>
  <si>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</si>
  <si>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</si>
  <si>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</si>
  <si>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</si>
  <si>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</si>
  <si>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</si>
  <si>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</si>
  <si>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</si>
  <si>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</si>
  <si>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</si>
  <si>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</si>
  <si>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</si>
  <si>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</si>
  <si>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</si>
  <si>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</si>
  <si>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</si>
  <si>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</si>
  <si>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</si>
  <si>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</si>
  <si>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</si>
  <si>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</si>
  <si>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</si>
  <si>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</si>
  <si>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</si>
  <si>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</si>
  <si>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</si>
  <si>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</si>
  <si>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</si>
  <si>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</si>
  <si>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</si>
  <si>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</si>
  <si>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</si>
  <si>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</si>
  <si>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</si>
  <si>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</si>
  <si>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</si>
  <si>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</si>
  <si>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</si>
  <si>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</si>
  <si>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</si>
  <si>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</si>
  <si>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</si>
  <si>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</si>
  <si>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</si>
  <si>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</si>
  <si>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</si>
  <si>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</si>
  <si>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</si>
  <si>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</si>
  <si>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</si>
  <si>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</si>
  <si>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</si>
  <si>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</si>
  <si>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</si>
  <si>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</si>
  <si>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</si>
  <si>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</si>
  <si>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</si>
  <si>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</si>
  <si>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</si>
  <si>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</si>
  <si>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</si>
  <si>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</si>
  <si>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</si>
  <si>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</si>
  <si>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</si>
  <si>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</si>
  <si>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</si>
  <si>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</si>
  <si>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</si>
  <si>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</si>
  <si>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</si>
  <si>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</si>
  <si>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</si>
  <si>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</si>
  <si>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</si>
  <si>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</si>
  <si>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</si>
  <si>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</si>
  <si>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</si>
  <si>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</si>
  <si>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</si>
  <si>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</si>
  <si>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</si>
  <si>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</si>
  <si>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</si>
  <si>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</si>
  <si>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</si>
  <si>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</si>
  <si>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</si>
  <si>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</si>
  <si>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</si>
  <si>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</si>
  <si>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</si>
  <si>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</si>
  <si>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</si>
  <si>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</si>
  <si>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</si>
  <si>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</si>
  <si>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</si>
  <si>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</si>
  <si>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</si>
  <si>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</si>
  <si>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</si>
  <si>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</si>
  <si>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</si>
  <si>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</si>
  <si>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</si>
  <si>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</si>
  <si>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</si>
  <si>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</si>
  <si>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</si>
  <si>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</si>
  <si>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</si>
  <si>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</si>
  <si>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</si>
  <si>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</si>
  <si>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</si>
  <si>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</si>
  <si>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</si>
  <si>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</si>
  <si>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</si>
  <si>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</si>
  <si>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</si>
  <si>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</si>
  <si>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</si>
  <si>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</si>
  <si>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</si>
  <si>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</si>
  <si>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</si>
  <si>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</si>
  <si>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</si>
  <si>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</si>
  <si>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</si>
  <si>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</si>
  <si>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</si>
  <si>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</si>
  <si>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</si>
  <si>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</si>
  <si>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</si>
  <si>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</si>
  <si>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</si>
  <si>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</si>
  <si>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</si>
  <si>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</si>
  <si>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</si>
  <si>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</si>
  <si>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</si>
  <si>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</si>
  <si>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</si>
  <si>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</si>
  <si>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</si>
  <si>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</si>
  <si>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</si>
  <si>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</si>
  <si>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</si>
  <si>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</si>
  <si>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</si>
  <si>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</si>
  <si>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</si>
  <si>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</si>
  <si>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</si>
  <si>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</si>
  <si>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</si>
  <si>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</si>
  <si>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</si>
  <si>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</si>
  <si>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</si>
  <si>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</si>
  <si>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</si>
  <si>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</si>
  <si>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</si>
  <si>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</si>
  <si>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</si>
  <si>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</si>
  <si>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</si>
  <si>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</si>
  <si>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</si>
  <si>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</si>
  <si>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</si>
  <si>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</si>
  <si>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</si>
  <si>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</si>
  <si>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</si>
  <si>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</si>
  <si>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</si>
  <si>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</si>
  <si>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</si>
  <si>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</si>
  <si>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</si>
  <si>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</si>
  <si>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</si>
  <si>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</si>
  <si>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</si>
  <si>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</si>
  <si>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</si>
  <si>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</si>
  <si>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</si>
  <si>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</si>
  <si>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</si>
  <si>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</si>
  <si>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</si>
  <si>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</si>
  <si>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</si>
  <si>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</si>
  <si>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</si>
  <si>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</si>
  <si>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</si>
  <si>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</si>
  <si>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</si>
  <si>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</si>
  <si>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</si>
  <si>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</si>
  <si>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</si>
  <si>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</si>
  <si>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</si>
  <si>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</si>
  <si>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</si>
  <si>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</si>
  <si>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</si>
  <si>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</si>
  <si>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</si>
  <si>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</si>
  <si>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</si>
  <si>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</si>
  <si>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</si>
  <si>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</si>
  <si>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</si>
  <si>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</si>
  <si>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</si>
  <si>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</si>
  <si>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</si>
  <si>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</si>
  <si>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</si>
  <si>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</si>
  <si>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</si>
  <si>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</si>
  <si>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</si>
  <si>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</si>
  <si>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</si>
  <si>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</si>
  <si>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</si>
  <si>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</si>
  <si>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</si>
  <si>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</si>
  <si>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</si>
  <si>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</si>
  <si>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</si>
  <si>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</si>
  <si>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</si>
  <si>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</si>
  <si>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</si>
  <si>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</si>
  <si>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</si>
  <si>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</si>
  <si>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</si>
  <si>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</si>
  <si>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</si>
  <si>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</si>
  <si>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</si>
  <si>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</si>
  <si>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</si>
  <si>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</si>
  <si>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</si>
  <si>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</si>
  <si>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</si>
  <si>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</si>
  <si>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</si>
  <si>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</si>
  <si>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</si>
  <si>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</si>
  <si>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</si>
  <si>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</si>
  <si>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</si>
  <si>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</si>
  <si>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</si>
  <si>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</si>
  <si>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</si>
  <si>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</si>
  <si>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</si>
  <si>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</si>
  <si>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</si>
  <si>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</si>
  <si>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</si>
  <si>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</si>
  <si>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</si>
  <si>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</si>
  <si>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</si>
  <si>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</si>
  <si>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</si>
  <si>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</si>
  <si>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</si>
  <si>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</si>
  <si>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</si>
  <si>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</si>
  <si>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</si>
  <si>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</si>
  <si>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</si>
  <si>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</si>
  <si>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</si>
  <si>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</si>
  <si>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</si>
  <si>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</si>
  <si>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</si>
  <si>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</si>
  <si>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</si>
  <si>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</si>
  <si>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</si>
  <si>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</si>
  <si>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</si>
  <si>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</si>
  <si>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</si>
  <si>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</si>
  <si>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</si>
  <si>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</si>
  <si>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</si>
  <si>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</si>
  <si>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</si>
  <si>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</si>
  <si>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</si>
  <si>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</si>
  <si>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</si>
  <si>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</si>
  <si>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</si>
  <si>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</si>
  <si>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</si>
  <si>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</si>
  <si>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</si>
  <si>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</si>
  <si>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</si>
  <si>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</si>
  <si>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</si>
  <si>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</si>
  <si>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</si>
  <si>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</si>
  <si>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</si>
  <si>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</si>
  <si>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</si>
  <si>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</si>
  <si>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</si>
  <si>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</si>
  <si>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</si>
  <si>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</si>
  <si>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</si>
  <si>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</si>
  <si>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</si>
  <si>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</si>
  <si>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</si>
  <si>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</si>
  <si>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</si>
  <si>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</si>
  <si>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</si>
  <si>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</si>
  <si>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</si>
  <si>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</si>
  <si>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</si>
  <si>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</si>
  <si>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</si>
  <si>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</si>
  <si>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</si>
  <si>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</si>
  <si>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</si>
  <si>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</si>
  <si>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</si>
  <si>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</si>
  <si>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</si>
  <si>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</si>
  <si>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</si>
  <si>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</si>
  <si>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</si>
  <si>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</si>
  <si>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</si>
  <si>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</si>
  <si>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</si>
  <si>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</si>
  <si>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</si>
  <si>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</si>
  <si>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</si>
  <si>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</si>
  <si>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</si>
  <si>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</si>
  <si>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</si>
  <si>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</si>
  <si>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</si>
  <si>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</si>
  <si>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</si>
  <si>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</si>
  <si>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</si>
  <si>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</si>
  <si>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</si>
  <si>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</si>
  <si>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</si>
  <si>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</si>
  <si>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</si>
  <si>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</si>
  <si>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</si>
  <si>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</si>
  <si>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</si>
  <si>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</si>
  <si>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</si>
  <si>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</si>
  <si>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</si>
  <si>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</si>
  <si>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</si>
  <si>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</si>
  <si>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</si>
  <si>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</si>
  <si>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</si>
  <si>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</si>
  <si>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</si>
  <si>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</si>
  <si>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</si>
  <si>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</si>
  <si>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</si>
  <si>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</si>
  <si>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</si>
  <si>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</si>
  <si>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</si>
  <si>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</si>
  <si>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</si>
  <si>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</si>
  <si>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</si>
  <si>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</si>
  <si>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</si>
  <si>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</si>
  <si>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</si>
  <si>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</si>
  <si>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</si>
  <si>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</si>
  <si>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</si>
  <si>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</si>
  <si>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</si>
  <si>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</si>
  <si>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</si>
  <si>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</si>
  <si>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</si>
  <si>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</si>
  <si>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</si>
  <si>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</si>
  <si>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</si>
  <si>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</si>
  <si>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</si>
  <si>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</si>
  <si>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</si>
  <si>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</si>
  <si>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</si>
  <si>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</si>
  <si>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</si>
  <si>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</si>
  <si>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</si>
  <si>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</si>
  <si>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</si>
  <si>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</si>
  <si>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</si>
  <si>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</si>
  <si>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</si>
  <si>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</si>
  <si>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</si>
  <si>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</si>
  <si>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</si>
  <si>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</si>
  <si>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</si>
  <si>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</si>
  <si>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</si>
  <si>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</si>
  <si>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</si>
  <si>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</si>
  <si>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</si>
  <si>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</si>
  <si>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</si>
  <si>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</si>
  <si>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</si>
  <si>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</si>
  <si>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</si>
  <si>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</si>
  <si>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</si>
  <si>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</si>
  <si>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</si>
  <si>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</si>
  <si>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</si>
  <si>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</si>
  <si>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</si>
  <si>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</si>
  <si>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</si>
  <si>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</si>
  <si>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</si>
  <si>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</si>
  <si>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</si>
  <si>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</si>
  <si>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</si>
  <si>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</si>
  <si>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</si>
  <si>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</si>
  <si>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</si>
  <si>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</si>
  <si>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</si>
  <si>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</si>
  <si>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</si>
  <si>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</si>
  <si>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</si>
  <si>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</si>
  <si>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</si>
  <si>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</si>
  <si>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</si>
  <si>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</si>
  <si>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</si>
  <si>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</si>
  <si>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</si>
  <si>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</si>
  <si>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</si>
  <si>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</si>
  <si>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</si>
  <si>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</si>
  <si>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</si>
  <si>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</si>
  <si>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</si>
  <si>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</si>
  <si>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</si>
  <si>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</si>
  <si>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</si>
  <si>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</si>
  <si>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</si>
  <si>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</si>
  <si>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</si>
  <si>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</si>
  <si>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</si>
  <si>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</si>
  <si>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</si>
  <si>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</si>
  <si>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</si>
  <si>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</si>
  <si>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</si>
  <si>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</si>
  <si>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</si>
  <si>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</si>
  <si>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</si>
  <si>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</si>
  <si>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</si>
  <si>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</si>
  <si>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</si>
  <si>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</si>
  <si>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</si>
  <si>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</si>
  <si>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</si>
  <si>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</si>
  <si>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</si>
  <si>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</si>
  <si>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</si>
  <si>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</si>
  <si>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</si>
  <si>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</si>
  <si>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</si>
  <si>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</si>
  <si>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</si>
  <si>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</si>
  <si>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</si>
  <si>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</si>
  <si>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</si>
  <si>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</si>
  <si>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</si>
  <si>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</si>
  <si>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</si>
  <si>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</si>
  <si>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</si>
  <si>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</si>
  <si>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</si>
  <si>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</si>
  <si>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</si>
  <si>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</si>
  <si>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</si>
  <si>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</si>
  <si>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</si>
  <si>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</si>
  <si>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</si>
  <si>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</si>
  <si>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</si>
  <si>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</si>
  <si>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</si>
  <si>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</si>
  <si>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</si>
  <si>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</si>
  <si>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</si>
  <si>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</si>
  <si>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</si>
  <si>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</si>
  <si>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</si>
  <si>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</si>
  <si>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</si>
  <si>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</si>
  <si>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</si>
  <si>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</si>
  <si>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</si>
  <si>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</si>
  <si>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</si>
  <si>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</si>
  <si>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</si>
  <si>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</si>
  <si>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</si>
  <si>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</si>
  <si>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</si>
  <si>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</si>
  <si>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</si>
  <si>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</si>
  <si>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</si>
  <si>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</si>
  <si>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</si>
  <si>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</si>
  <si>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</si>
  <si>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</si>
  <si>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</si>
  <si>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</si>
  <si>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</si>
  <si>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</si>
  <si>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</si>
  <si>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</si>
  <si>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</si>
  <si>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</si>
  <si>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</si>
  <si>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</si>
  <si>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</si>
  <si>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</si>
  <si>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</si>
  <si>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</si>
  <si>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</si>
  <si>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</si>
  <si>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</si>
  <si>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</si>
  <si>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</si>
  <si>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</si>
  <si>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</si>
  <si>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</si>
  <si>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</si>
  <si>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</si>
  <si>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</si>
  <si>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</si>
  <si>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</si>
  <si>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</si>
  <si>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</si>
  <si>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</si>
  <si>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</si>
  <si>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</si>
  <si>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</si>
  <si>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</si>
  <si>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</si>
  <si>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</si>
  <si>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</si>
  <si>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</si>
  <si>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</si>
  <si>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</si>
  <si>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</si>
  <si>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</si>
  <si>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</si>
  <si>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</si>
  <si>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</si>
  <si>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</si>
  <si>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</si>
  <si>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</si>
  <si>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</si>
  <si>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</si>
  <si>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</si>
  <si>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</si>
  <si>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</si>
  <si>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</si>
  <si>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</si>
  <si>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</si>
  <si>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</si>
  <si>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</si>
  <si>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</si>
  <si>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</si>
  <si>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</si>
  <si>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</si>
  <si>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</si>
  <si>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</si>
  <si>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</si>
  <si>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</si>
  <si>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</si>
  <si>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</si>
  <si>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</si>
  <si>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</si>
  <si>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</si>
  <si>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</si>
  <si>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</si>
  <si>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</si>
  <si>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</si>
  <si>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</si>
  <si>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</si>
  <si>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</si>
  <si>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</si>
  <si>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</si>
  <si>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</si>
  <si>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</si>
  <si>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</si>
  <si>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</si>
  <si>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</si>
  <si>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</si>
  <si>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</si>
  <si>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</si>
  <si>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</si>
  <si>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</si>
  <si>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</si>
  <si>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</si>
  <si>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</si>
  <si>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</si>
  <si>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</si>
  <si>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</si>
  <si>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</si>
  <si>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</si>
  <si>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</si>
  <si>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</si>
  <si>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</si>
  <si>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</si>
  <si>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</si>
  <si>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</si>
  <si>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</si>
  <si>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</si>
  <si>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</si>
  <si>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</si>
  <si>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</si>
  <si>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</si>
  <si>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</si>
  <si>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</si>
  <si>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</si>
  <si>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</si>
  <si>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</si>
  <si>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</si>
  <si>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</si>
  <si>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</si>
  <si>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</si>
  <si>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</si>
  <si>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</si>
  <si>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</si>
  <si>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</si>
  <si>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</si>
  <si>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</si>
  <si>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</si>
  <si>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</si>
  <si>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</si>
  <si>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</si>
  <si>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</si>
  <si>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</si>
  <si>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</si>
  <si>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</si>
  <si>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</si>
  <si>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</si>
  <si>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</si>
  <si>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</si>
  <si>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</si>
  <si>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</si>
  <si>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</si>
  <si>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</si>
  <si>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</si>
  <si>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</si>
  <si>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</si>
  <si>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</si>
  <si>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</si>
  <si>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</si>
  <si>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</si>
  <si>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</si>
  <si>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</si>
  <si>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</si>
  <si>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</si>
  <si>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</si>
  <si>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</si>
  <si>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</si>
  <si>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</si>
  <si>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</si>
  <si>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</si>
  <si>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</si>
  <si>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</si>
  <si>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</si>
  <si>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</si>
  <si>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</si>
  <si>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</si>
  <si>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</si>
  <si>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</si>
  <si>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</si>
  <si>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</si>
  <si>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</si>
  <si>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</si>
  <si>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</si>
  <si>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</si>
  <si>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</si>
  <si>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</si>
  <si>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</si>
  <si>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</si>
  <si>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</si>
  <si>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</si>
  <si>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</si>
  <si>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</si>
  <si>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</si>
  <si>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</si>
  <si>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</si>
  <si>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</si>
  <si>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</si>
  <si>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</si>
  <si>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</si>
  <si>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</si>
  <si>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</si>
  <si>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</si>
  <si>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</si>
  <si>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</si>
  <si>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</si>
  <si>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</si>
  <si>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</si>
  <si>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</si>
  <si>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</si>
  <si>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</si>
  <si>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</si>
  <si>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</si>
  <si>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</si>
  <si>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</si>
  <si>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</si>
  <si>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</si>
  <si>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</si>
  <si>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</si>
  <si>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</si>
  <si>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</si>
  <si>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</si>
  <si>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</si>
  <si>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</si>
  <si>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</si>
  <si>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</si>
  <si>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</si>
  <si>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</si>
  <si>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</si>
  <si>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</si>
  <si>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</si>
  <si>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</si>
  <si>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</si>
  <si>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</si>
  <si>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</si>
  <si>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</si>
  <si>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</si>
  <si>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</si>
  <si>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</si>
  <si>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</si>
  <si>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</si>
  <si>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</si>
  <si>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</si>
  <si>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</si>
  <si>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</si>
  <si>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</si>
  <si>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</si>
  <si>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</si>
  <si>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</si>
  <si>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</si>
  <si>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</si>
  <si>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</si>
  <si>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</si>
  <si>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</si>
  <si>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</si>
  <si>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</si>
  <si>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</si>
  <si>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</si>
  <si>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</si>
  <si>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</si>
  <si>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</si>
  <si>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</si>
  <si>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</si>
  <si>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</si>
  <si>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</si>
  <si>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</si>
  <si>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</si>
  <si>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</si>
  <si>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</si>
  <si>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</si>
  <si>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</si>
  <si>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</si>
  <si>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</si>
  <si>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</si>
  <si>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</si>
  <si>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</si>
  <si>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</si>
  <si>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</si>
  <si>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</si>
  <si>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</si>
  <si>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</si>
  <si>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</si>
  <si>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</si>
  <si>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</si>
  <si>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</si>
  <si>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</si>
  <si>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</si>
  <si>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</si>
  <si>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</si>
  <si>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</si>
  <si>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</si>
  <si>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</si>
  <si>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</si>
  <si>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</si>
  <si>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</si>
  <si>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</si>
  <si>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</si>
  <si>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</si>
  <si>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</si>
  <si>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</si>
  <si>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</si>
  <si>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</si>
  <si>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</si>
  <si>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</si>
  <si>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</si>
  <si>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</si>
  <si>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</si>
  <si>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</si>
  <si>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</si>
  <si>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</si>
  <si>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</si>
  <si>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</si>
  <si>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</si>
  <si>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</si>
  <si>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</si>
  <si>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</si>
  <si>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</si>
  <si>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</si>
  <si>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</si>
  <si>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</si>
  <si>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</si>
  <si>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</si>
  <si>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</si>
  <si>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</si>
  <si>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</si>
  <si>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</si>
  <si>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</si>
  <si>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</si>
  <si>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</si>
  <si>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</si>
  <si>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</si>
  <si>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</si>
  <si>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</si>
  <si>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</si>
  <si>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</si>
  <si>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</si>
  <si>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</si>
  <si>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</si>
  <si>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</si>
  <si>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</si>
  <si>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</si>
  <si>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</si>
  <si>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</si>
  <si>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</si>
  <si>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</si>
  <si>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</si>
  <si>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</si>
  <si>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</si>
  <si>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</si>
  <si>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</si>
  <si>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</si>
  <si>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</si>
  <si>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</si>
  <si>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</si>
  <si>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</si>
  <si>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</si>
  <si>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</si>
  <si>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</si>
  <si>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</si>
  <si>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</si>
  <si>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</si>
  <si>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</si>
  <si>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</si>
  <si>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</si>
  <si>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</si>
  <si>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</si>
  <si>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</si>
  <si>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</si>
  <si>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</si>
  <si>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</si>
  <si>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</si>
  <si>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</si>
  <si>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</si>
  <si>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</si>
  <si>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</si>
  <si>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</si>
  <si>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</si>
  <si>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</si>
  <si>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</si>
  <si>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</si>
  <si>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</si>
  <si>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</si>
  <si>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</si>
  <si>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</si>
  <si>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</si>
  <si>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</si>
  <si>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</si>
  <si>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</si>
  <si>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</si>
  <si>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</si>
  <si>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</si>
  <si>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</si>
  <si>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</si>
  <si>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</si>
  <si>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</si>
  <si>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</si>
  <si>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</si>
  <si>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</si>
  <si>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</si>
  <si>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</si>
  <si>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</si>
  <si>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</si>
  <si>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</si>
  <si>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</si>
  <si>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</si>
  <si>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</si>
  <si>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</si>
  <si>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</si>
  <si>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</si>
  <si>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</si>
  <si>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</si>
  <si>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</si>
  <si>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</si>
  <si>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</si>
  <si>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</si>
  <si>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</si>
  <si>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</si>
  <si>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</si>
  <si>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</si>
  <si>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</si>
  <si>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</si>
  <si>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</si>
  <si>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</si>
  <si>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</si>
  <si>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</si>
  <si>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</si>
  <si>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</si>
  <si>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</si>
  <si>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</si>
  <si>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</si>
  <si>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</si>
  <si>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</si>
  <si>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</si>
  <si>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</si>
  <si>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</si>
  <si>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</si>
  <si>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</si>
  <si>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</si>
  <si>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</si>
  <si>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</si>
  <si>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</si>
  <si>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</si>
  <si>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</si>
  <si>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</si>
  <si>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</si>
  <si>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</si>
  <si>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</si>
  <si>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</si>
  <si>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</si>
  <si>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</si>
  <si>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</si>
  <si>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</si>
  <si>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</si>
  <si>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</si>
  <si>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</si>
  <si>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</si>
  <si>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</si>
  <si>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</si>
  <si>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</si>
  <si>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</si>
  <si>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</si>
  <si>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</si>
  <si>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</si>
  <si>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</si>
  <si>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</si>
  <si>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</si>
  <si>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</si>
  <si>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</si>
  <si>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</si>
  <si>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</si>
  <si>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</si>
  <si>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</si>
  <si>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</si>
  <si>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</si>
  <si>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</si>
  <si>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</si>
  <si>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</si>
  <si>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</si>
  <si>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</si>
  <si>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</si>
  <si>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</si>
  <si>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</si>
  <si>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</si>
  <si>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</si>
  <si>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</si>
  <si>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</si>
  <si>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</si>
  <si>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</si>
  <si>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</si>
  <si>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</si>
  <si>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</si>
  <si>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</si>
  <si>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</si>
  <si>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</si>
  <si>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</si>
  <si>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</si>
  <si>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</si>
  <si>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</si>
  <si>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</si>
  <si>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</si>
  <si>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</si>
  <si>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</si>
  <si>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</si>
  <si>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</si>
  <si>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</si>
  <si>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</si>
  <si>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</si>
  <si>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</si>
  <si>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</si>
  <si>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</si>
  <si>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</si>
  <si>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</si>
  <si>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</si>
  <si>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</si>
  <si>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</si>
  <si>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</si>
  <si>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</si>
  <si>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</si>
  <si>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</si>
  <si>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</si>
  <si>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</si>
  <si>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</si>
  <si>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</si>
  <si>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</si>
  <si>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</si>
  <si>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</si>
  <si>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</si>
  <si>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</si>
  <si>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</si>
  <si>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</si>
  <si>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</si>
  <si>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</si>
  <si>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</si>
  <si>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</si>
  <si>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</si>
  <si>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</si>
  <si>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</si>
  <si>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</si>
  <si>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</si>
  <si>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</si>
  <si>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</si>
  <si>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</si>
  <si>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</si>
  <si>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</si>
  <si>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</si>
  <si>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</si>
  <si>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</si>
  <si>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</si>
  <si>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</si>
  <si>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</si>
  <si>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</si>
  <si>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</si>
  <si>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</si>
  <si>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</si>
  <si>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</si>
  <si>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</si>
  <si>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</si>
  <si>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</si>
  <si>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</si>
  <si>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</si>
  <si>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</si>
  <si>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</si>
  <si>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</si>
  <si>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</si>
  <si>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</si>
  <si>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</si>
  <si>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</si>
  <si>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</si>
  <si>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</si>
  <si>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</si>
  <si>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</si>
  <si>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</si>
  <si>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</si>
  <si>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</si>
  <si>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</si>
  <si>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</si>
  <si>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</si>
  <si>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</si>
  <si>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</si>
  <si>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</si>
  <si>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</si>
  <si>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</si>
  <si>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</si>
  <si>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</si>
  <si>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</si>
  <si>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</si>
  <si>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</si>
  <si>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</si>
  <si>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</si>
  <si>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</si>
  <si>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</si>
  <si>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</si>
  <si>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</si>
  <si>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</si>
  <si>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</si>
  <si>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</si>
  <si>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</si>
  <si>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</si>
  <si>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</si>
  <si>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</si>
  <si>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</si>
  <si>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</si>
  <si>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</si>
  <si>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</si>
  <si>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</si>
  <si>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</si>
  <si>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</si>
  <si>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</si>
  <si>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</si>
  <si>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</si>
  <si>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</si>
  <si>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</si>
  <si>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</si>
  <si>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</si>
  <si>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</si>
  <si>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</si>
  <si>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</si>
  <si>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</si>
  <si>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</si>
  <si>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</si>
  <si>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</si>
  <si>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</si>
  <si>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</si>
  <si>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</si>
  <si>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</si>
  <si>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</si>
  <si>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</si>
  <si>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</si>
  <si>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</si>
  <si>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</si>
  <si>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</si>
  <si>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</si>
  <si>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</si>
  <si>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</si>
  <si>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</si>
  <si>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</si>
  <si>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</si>
  <si>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</si>
  <si>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</si>
  <si>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</si>
  <si>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</si>
  <si>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</si>
  <si>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</si>
  <si>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</si>
  <si>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</si>
  <si>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</si>
  <si>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</si>
  <si>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</si>
  <si>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</si>
  <si>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</si>
  <si>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</si>
  <si>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</si>
  <si>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</si>
  <si>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</si>
  <si>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</si>
  <si>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</si>
  <si>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</si>
  <si>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</si>
  <si>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</si>
  <si>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</si>
  <si>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</si>
  <si>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</si>
  <si>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</si>
  <si>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</si>
  <si>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</si>
  <si>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</si>
  <si>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</si>
  <si>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</si>
  <si>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</si>
  <si>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</si>
  <si>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</si>
  <si>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</si>
  <si>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</si>
  <si>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</si>
  <si>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</si>
  <si>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</si>
  <si>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</si>
  <si>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</si>
  <si>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</si>
  <si>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</si>
  <si>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</si>
  <si>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</si>
  <si>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</si>
  <si>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</si>
  <si>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</si>
  <si>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</si>
  <si>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</si>
  <si>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</si>
  <si>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</si>
  <si>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</si>
  <si>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</si>
  <si>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</si>
  <si>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</si>
  <si>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</si>
  <si>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</si>
  <si>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</si>
  <si>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</si>
  <si>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</si>
  <si>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</si>
  <si>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</si>
  <si>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</si>
  <si>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</si>
  <si>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</si>
  <si>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</si>
  <si>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</si>
  <si>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</si>
  <si>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</si>
  <si>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</si>
  <si>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</si>
  <si>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</si>
  <si>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</si>
  <si>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</si>
  <si>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</si>
  <si>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</si>
  <si>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</si>
  <si>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</si>
  <si>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</si>
  <si>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</si>
  <si>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</si>
  <si>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</si>
  <si>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</si>
  <si>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</si>
  <si>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</si>
  <si>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</si>
  <si>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</si>
  <si>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</si>
  <si>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</si>
  <si>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</si>
  <si>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</si>
  <si>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</si>
  <si>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</si>
  <si>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</si>
  <si>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</si>
  <si>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</si>
  <si>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</si>
  <si>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</si>
  <si>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</si>
  <si>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</si>
  <si>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</si>
  <si>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</si>
  <si>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</si>
  <si>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</si>
  <si>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</si>
  <si>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</si>
  <si>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</si>
  <si>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</si>
  <si>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</si>
  <si>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</si>
  <si>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</si>
  <si>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</si>
  <si>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</si>
  <si>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</si>
  <si>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</si>
  <si>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</si>
  <si>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</si>
  <si>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</si>
  <si>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</si>
  <si>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</si>
  <si>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</si>
  <si>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</si>
  <si>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</si>
  <si>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</si>
  <si>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</si>
  <si>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</si>
  <si>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</si>
  <si>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</si>
  <si>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</si>
  <si>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</si>
  <si>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</si>
  <si>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</si>
  <si>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</si>
  <si>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</si>
  <si>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</si>
  <si>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</si>
  <si>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</si>
  <si>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</si>
  <si>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</si>
  <si>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</si>
  <si>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</si>
  <si>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</si>
  <si>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</si>
  <si>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</si>
  <si>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</si>
  <si>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</si>
  <si>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</si>
  <si>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</si>
  <si>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</si>
  <si>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</si>
  <si>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</si>
  <si>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</si>
  <si>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</si>
  <si>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</si>
  <si>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</si>
  <si>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</si>
  <si>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</si>
  <si>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</si>
  <si>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</si>
  <si>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</si>
  <si>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</si>
  <si>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</si>
  <si>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</si>
  <si>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</si>
  <si>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</si>
  <si>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</si>
  <si>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</si>
  <si>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</si>
  <si>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</si>
  <si>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</si>
  <si>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</si>
  <si>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</si>
  <si>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</si>
  <si>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</si>
  <si>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</si>
  <si>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</si>
  <si>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</si>
  <si>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</si>
  <si>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</si>
  <si>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</si>
  <si>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</si>
  <si>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</si>
  <si>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</si>
  <si>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</si>
  <si>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</si>
  <si>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</si>
  <si>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</si>
  <si>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</si>
  <si>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</si>
  <si>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</si>
  <si>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</si>
  <si>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</si>
  <si>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</si>
  <si>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</si>
  <si>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</si>
  <si>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</si>
  <si>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</si>
  <si>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</si>
  <si>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</si>
  <si>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</si>
  <si>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</si>
  <si>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</si>
  <si>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</si>
  <si>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</si>
  <si>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</si>
  <si>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</si>
  <si>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</si>
  <si>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</si>
  <si>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</si>
  <si>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</si>
  <si>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</si>
  <si>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</si>
  <si>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</si>
  <si>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</si>
  <si>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</si>
  <si>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</si>
  <si>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</si>
  <si>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</si>
  <si>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</si>
  <si>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</si>
  <si>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</si>
  <si>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</si>
  <si>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</si>
  <si>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</si>
  <si>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</si>
  <si>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</si>
  <si>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</si>
  <si>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</si>
  <si>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</si>
  <si>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</si>
  <si>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</si>
  <si>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</si>
  <si>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</si>
  <si>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</si>
  <si>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</si>
  <si>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</si>
  <si>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</si>
  <si>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</si>
  <si>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</si>
  <si>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</si>
  <si>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</si>
  <si>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</si>
  <si>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</si>
  <si>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</si>
  <si>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</si>
  <si>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</si>
  <si>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</si>
  <si>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</si>
  <si>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</si>
  <si>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</si>
  <si>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</si>
  <si>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</si>
  <si>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</si>
  <si>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</si>
  <si>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</si>
  <si>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</si>
  <si>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</si>
  <si>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</si>
  <si>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</si>
  <si>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</si>
  <si>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</si>
  <si>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</si>
  <si>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</si>
  <si>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</si>
  <si>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</si>
  <si>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</si>
  <si>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</si>
  <si>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</si>
  <si>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</si>
  <si>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</si>
  <si>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</si>
  <si>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</si>
  <si>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</si>
  <si>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</si>
  <si>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</si>
  <si>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</si>
  <si>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</si>
  <si>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</si>
  <si>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</si>
  <si>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</si>
  <si>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</si>
  <si>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</si>
  <si>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</si>
  <si>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</si>
  <si>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</si>
  <si>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</si>
  <si>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</si>
  <si>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</si>
  <si>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</si>
  <si>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</si>
  <si>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</si>
  <si>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</si>
  <si>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</si>
  <si>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</si>
  <si>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</si>
  <si>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</si>
  <si>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</si>
  <si>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</si>
  <si>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</si>
  <si>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</si>
  <si>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</si>
  <si>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</si>
  <si>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</si>
  <si>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</si>
  <si>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</si>
  <si>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</si>
  <si>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</si>
  <si>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</si>
  <si>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</si>
  <si>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</si>
  <si>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</si>
  <si>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</si>
  <si>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</si>
  <si>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</si>
  <si>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</si>
  <si>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</si>
  <si>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</si>
  <si>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</si>
  <si>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</si>
  <si>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</si>
  <si>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</si>
  <si>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</si>
  <si>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</si>
  <si>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</si>
  <si>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</si>
  <si>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</si>
  <si>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</si>
  <si>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</si>
  <si>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</si>
  <si>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</si>
  <si>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</si>
  <si>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</si>
  <si>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</si>
  <si>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</si>
  <si>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</si>
  <si>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</si>
  <si>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</si>
  <si>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</si>
  <si>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</si>
  <si>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</si>
  <si>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</si>
  <si>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</si>
  <si>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</si>
  <si>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</si>
  <si>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</si>
  <si>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</si>
  <si>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</si>
  <si>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</si>
  <si>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</si>
  <si>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</si>
  <si>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</si>
  <si>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</si>
  <si>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</si>
  <si>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</si>
  <si>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</si>
  <si>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</si>
  <si>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</si>
  <si>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</si>
  <si>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</si>
  <si>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</si>
  <si>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</si>
  <si>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</si>
  <si>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</si>
  <si>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</si>
  <si>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</si>
  <si>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</si>
  <si>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</si>
  <si>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</si>
  <si>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</si>
  <si>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</si>
  <si>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</si>
  <si>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</si>
  <si>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</si>
  <si>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</si>
  <si>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</si>
  <si>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</si>
  <si>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</si>
  <si>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</si>
  <si>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</si>
  <si>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</si>
  <si>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</si>
  <si>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</si>
  <si>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</si>
  <si>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</si>
  <si>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</si>
  <si>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</si>
  <si>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</si>
  <si>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</si>
  <si>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</si>
  <si>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</si>
  <si>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</si>
  <si>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</si>
  <si>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</si>
  <si>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</si>
  <si>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</si>
  <si>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</si>
  <si>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</si>
  <si>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</si>
  <si>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</si>
  <si>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</si>
  <si>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</si>
  <si>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</si>
  <si>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</si>
  <si>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</si>
  <si>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</si>
  <si>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</si>
  <si>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</si>
  <si>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</si>
  <si>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</si>
  <si>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</si>
  <si>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</si>
  <si>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</si>
  <si>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</si>
  <si>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</si>
  <si>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</si>
  <si>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</si>
  <si>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</si>
  <si>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</si>
  <si>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</si>
  <si>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</si>
  <si>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</si>
  <si>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</si>
  <si>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</si>
  <si>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</si>
  <si>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</si>
  <si>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</si>
  <si>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</si>
  <si>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</si>
  <si>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</si>
  <si>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</si>
  <si>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</si>
  <si>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</si>
  <si>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</si>
  <si>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</si>
  <si>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</si>
  <si>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</si>
  <si>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</si>
  <si>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</si>
  <si>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</si>
  <si>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</si>
  <si>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</si>
  <si>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</si>
  <si>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</si>
  <si>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</si>
  <si>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</si>
  <si>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</si>
  <si>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</si>
  <si>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</si>
  <si>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</si>
  <si>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</si>
  <si>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</si>
  <si>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</si>
  <si>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</si>
  <si>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</si>
  <si>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</si>
  <si>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</si>
  <si>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</si>
  <si>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</si>
  <si>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</si>
  <si>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</si>
  <si>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</si>
  <si>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</si>
  <si>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</si>
  <si>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</si>
  <si>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</si>
  <si>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</si>
  <si>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</si>
  <si>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</si>
  <si>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</si>
  <si>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</si>
  <si>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</si>
  <si>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</si>
  <si>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</si>
  <si>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</si>
  <si>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</si>
  <si>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</si>
  <si>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</si>
  <si>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</si>
  <si>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</si>
  <si>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</si>
  <si>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</si>
  <si>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</si>
  <si>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</si>
  <si>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</si>
  <si>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</si>
  <si>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</si>
  <si>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</si>
  <si>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</si>
  <si>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</si>
  <si>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</si>
  <si>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</si>
  <si>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</si>
  <si>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</si>
  <si>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</si>
  <si>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</si>
  <si>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</si>
  <si>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</si>
  <si>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</si>
  <si>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</si>
  <si>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</si>
  <si>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</si>
  <si>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</si>
  <si>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</si>
  <si>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</si>
  <si>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</si>
  <si>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</si>
  <si>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</si>
  <si>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</si>
  <si>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</si>
  <si>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</si>
  <si>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</si>
  <si>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</si>
  <si>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</si>
  <si>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</si>
  <si>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</si>
  <si>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</si>
  <si>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</si>
  <si>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</si>
  <si>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</si>
  <si>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</si>
  <si>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</si>
  <si>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</si>
  <si>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</si>
  <si>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</si>
  <si>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</si>
  <si>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</si>
  <si>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</si>
  <si>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</si>
  <si>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</si>
  <si>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</si>
  <si>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</si>
  <si>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</si>
  <si>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</si>
  <si>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</si>
  <si>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</si>
  <si>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</si>
  <si>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</si>
  <si>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</si>
  <si>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</si>
  <si>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</si>
  <si>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</si>
  <si>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</si>
  <si>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</si>
  <si>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</si>
  <si>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</si>
  <si>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</si>
  <si>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</si>
  <si>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</si>
  <si>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</si>
  <si>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</si>
  <si>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</si>
  <si>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</si>
  <si>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</si>
  <si>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</si>
  <si>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</si>
  <si>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</si>
  <si>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</si>
  <si>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</si>
  <si>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</si>
  <si>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</si>
  <si>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</si>
  <si>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</si>
  <si>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</si>
  <si>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</si>
  <si>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</si>
  <si>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</si>
  <si>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</si>
  <si>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</si>
  <si>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</si>
  <si>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</si>
  <si>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</si>
  <si>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</si>
  <si>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</si>
  <si>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</si>
  <si>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</si>
  <si>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</si>
  <si>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</si>
  <si>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</si>
  <si>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</si>
  <si>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</si>
  <si>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</si>
  <si>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</si>
  <si>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</si>
  <si>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</si>
  <si>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</si>
  <si>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</si>
  <si>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</si>
  <si>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</si>
  <si>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</si>
  <si>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</si>
  <si>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</si>
  <si>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</si>
  <si>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</si>
  <si>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</si>
  <si>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</si>
  <si>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</si>
  <si>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</si>
  <si>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</si>
  <si>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</si>
  <si>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</si>
  <si>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</si>
  <si>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</si>
  <si>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</si>
  <si>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</si>
  <si>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</si>
  <si>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</si>
  <si>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</si>
  <si>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</si>
  <si>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</si>
  <si>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</si>
  <si>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</si>
  <si>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</si>
  <si>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</si>
  <si>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</si>
  <si>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</si>
  <si>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</si>
  <si>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</si>
  <si>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</si>
  <si>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</si>
  <si>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</si>
  <si>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</si>
  <si>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</si>
  <si>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</si>
  <si>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</si>
  <si>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</si>
  <si>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</si>
  <si>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</si>
  <si>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</si>
  <si>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</si>
  <si>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</si>
  <si>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</si>
  <si>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</si>
  <si>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</si>
  <si>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</si>
  <si>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</si>
  <si>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</si>
  <si>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</si>
  <si>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</si>
  <si>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</si>
  <si>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</si>
  <si>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</si>
  <si>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</si>
  <si>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</si>
  <si>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</si>
  <si>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</si>
  <si>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</si>
  <si>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</si>
  <si>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</si>
  <si>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</si>
  <si>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</si>
  <si>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</si>
  <si>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</si>
  <si>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</si>
  <si>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</si>
  <si>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</si>
  <si>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</si>
  <si>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</si>
  <si>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</si>
  <si>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</si>
  <si>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</si>
  <si>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</si>
  <si>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</si>
  <si>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</si>
  <si>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</si>
  <si>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</si>
  <si>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</si>
  <si>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</si>
  <si>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</si>
  <si>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</si>
  <si>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</si>
  <si>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</si>
  <si>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</si>
  <si>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</si>
  <si>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</si>
  <si>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</si>
  <si>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</si>
  <si>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</si>
  <si>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</si>
  <si>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</si>
  <si>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</si>
  <si>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</si>
  <si>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</si>
  <si>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</si>
  <si>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</si>
  <si>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</si>
  <si>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</si>
  <si>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</si>
  <si>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</si>
  <si>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</si>
  <si>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</si>
  <si>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</si>
  <si>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</si>
  <si>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</si>
  <si>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</si>
  <si>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</si>
  <si>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</si>
  <si>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</si>
  <si>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</si>
  <si>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</si>
  <si>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</si>
  <si>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</si>
  <si>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</si>
  <si>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</si>
  <si>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</si>
  <si>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</si>
  <si>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</si>
  <si>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</si>
  <si>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</si>
  <si>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</si>
  <si>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</si>
  <si>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</si>
  <si>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</si>
  <si>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</si>
  <si>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</si>
  <si>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</si>
  <si>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</si>
  <si>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</si>
  <si>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</si>
  <si>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</si>
  <si>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</si>
  <si>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</si>
  <si>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</si>
  <si>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</si>
  <si>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</si>
  <si>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</si>
  <si>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</si>
  <si>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</si>
  <si>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</si>
  <si>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</si>
  <si>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</si>
  <si>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</si>
  <si>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</si>
  <si>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</si>
  <si>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</si>
  <si>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</si>
  <si>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</si>
  <si>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</si>
  <si>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</si>
  <si>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</si>
  <si>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</si>
  <si>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</si>
  <si>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</si>
  <si>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</si>
  <si>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</si>
  <si>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</si>
  <si>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</si>
  <si>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</si>
  <si>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</si>
  <si>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</si>
  <si>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</si>
  <si>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</si>
  <si>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</si>
  <si>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</si>
  <si>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</si>
  <si>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</si>
  <si>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</si>
  <si>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</si>
  <si>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</si>
  <si>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</si>
  <si>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</si>
  <si>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</si>
  <si>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</si>
  <si>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</si>
  <si>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</si>
  <si>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</si>
  <si>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</si>
  <si>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</si>
  <si>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</si>
  <si>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</si>
  <si>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</si>
  <si>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</si>
  <si>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</si>
  <si>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</si>
  <si>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</si>
  <si>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</si>
  <si>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</si>
  <si>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</si>
  <si>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</si>
  <si>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</si>
  <si>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</si>
  <si>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</si>
  <si>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</si>
  <si>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</si>
  <si>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</si>
  <si>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</si>
  <si>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</si>
  <si>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</si>
  <si>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</si>
  <si>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</si>
  <si>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</si>
  <si>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</si>
  <si>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</si>
  <si>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</si>
  <si>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</si>
  <si>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</si>
  <si>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</si>
  <si>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</si>
  <si>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</si>
  <si>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</si>
  <si>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</si>
  <si>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</si>
  <si>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</si>
  <si>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</si>
  <si>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</si>
  <si>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</si>
  <si>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</si>
  <si>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</si>
  <si>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</si>
  <si>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</si>
  <si>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</si>
  <si>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</si>
  <si>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</si>
  <si>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</si>
  <si>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</si>
  <si>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</si>
  <si>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</si>
  <si>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</si>
  <si>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</si>
  <si>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</si>
  <si>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</si>
  <si>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</si>
  <si>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</si>
  <si>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</si>
  <si>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</si>
  <si>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</si>
  <si>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</si>
  <si>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</si>
  <si>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</si>
  <si>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</si>
  <si>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</si>
  <si>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</si>
  <si>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</si>
  <si>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</si>
  <si>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</si>
  <si>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</si>
  <si>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</si>
  <si>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</si>
  <si>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</si>
  <si>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</si>
  <si>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</si>
  <si>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</si>
  <si>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</si>
  <si>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</si>
  <si>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</si>
  <si>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</si>
  <si>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</si>
  <si>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</si>
  <si>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</si>
  <si>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</si>
  <si>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</si>
  <si>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</si>
  <si>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</si>
  <si>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</si>
  <si>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</si>
  <si>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</si>
  <si>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</si>
  <si>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</si>
  <si>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</si>
  <si>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</si>
  <si>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</si>
  <si>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</si>
  <si>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</si>
  <si>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</si>
  <si>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</si>
  <si>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</si>
  <si>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</si>
  <si>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</si>
  <si>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</si>
  <si>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</si>
  <si>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</si>
  <si>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</si>
  <si>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</si>
  <si>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</si>
  <si>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</si>
  <si>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</si>
  <si>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</si>
  <si>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</si>
  <si>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</si>
  <si>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</si>
  <si>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</si>
  <si>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</si>
  <si>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</si>
  <si>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</si>
  <si>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</si>
  <si>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</si>
  <si>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</si>
  <si>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</si>
  <si>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</si>
  <si>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</si>
  <si>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</si>
  <si>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</si>
  <si>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</si>
  <si>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</si>
  <si>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</si>
  <si>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</si>
  <si>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</si>
  <si>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</si>
  <si>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</si>
  <si>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</si>
  <si>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</si>
  <si>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</si>
  <si>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</si>
  <si>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</si>
  <si>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</si>
  <si>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</si>
  <si>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</si>
  <si>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</si>
  <si>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</si>
  <si>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</si>
  <si>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</si>
  <si>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</si>
  <si>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</si>
  <si>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</si>
  <si>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</si>
  <si>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</si>
  <si>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</si>
  <si>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</si>
  <si>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</si>
  <si>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</si>
  <si>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</si>
  <si>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</si>
  <si>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</si>
  <si>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</si>
  <si>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</si>
  <si>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</si>
  <si>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</si>
  <si>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</si>
  <si>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</si>
  <si>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</si>
  <si>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</si>
  <si>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</si>
  <si>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</si>
  <si>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</si>
  <si>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</si>
  <si>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</si>
  <si>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</si>
  <si>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</si>
  <si>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</si>
  <si>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</si>
  <si>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</si>
  <si>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</si>
  <si>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</si>
  <si>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</si>
  <si>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</si>
  <si>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</si>
  <si>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</si>
  <si>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</si>
  <si>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</si>
  <si>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</si>
  <si>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</si>
  <si>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</si>
  <si>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</si>
  <si>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</si>
  <si>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</si>
  <si>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</si>
  <si>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</si>
  <si>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</si>
  <si>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</si>
  <si>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</si>
  <si>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</si>
  <si>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</si>
  <si>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</si>
  <si>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</si>
  <si>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</si>
  <si>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</si>
  <si>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</si>
  <si>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</si>
  <si>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</si>
  <si>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</si>
  <si>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</si>
  <si>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</si>
  <si>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</si>
  <si>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</si>
  <si>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</si>
  <si>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</si>
  <si>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</si>
  <si>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</si>
  <si>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</si>
  <si>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</si>
  <si>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</si>
  <si>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</si>
  <si>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</si>
  <si>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</si>
  <si>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</si>
  <si>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</si>
  <si>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</si>
  <si>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</si>
  <si>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</si>
  <si>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</si>
  <si>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</si>
  <si>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</si>
  <si>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</si>
  <si>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</si>
  <si>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</si>
  <si>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</si>
  <si>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</si>
  <si>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</si>
  <si>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</si>
  <si>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</si>
  <si>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</si>
  <si>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</si>
  <si>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</si>
  <si>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</si>
  <si>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</si>
  <si>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</si>
  <si>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</si>
  <si>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</si>
  <si>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</si>
  <si>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</si>
  <si>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</si>
  <si>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</si>
  <si>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</si>
  <si>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</si>
  <si>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</si>
  <si>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</si>
  <si>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</si>
  <si>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</si>
  <si>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</si>
  <si>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</si>
  <si>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</si>
  <si>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</si>
  <si>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</si>
  <si>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</si>
  <si>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</si>
  <si>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</si>
  <si>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</si>
  <si>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</si>
  <si>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</si>
  <si>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</si>
  <si>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</si>
  <si>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</si>
  <si>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</si>
  <si>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</si>
  <si>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</si>
  <si>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</si>
  <si>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</si>
  <si>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</si>
  <si>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</si>
  <si>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</si>
  <si>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</si>
  <si>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</si>
  <si>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</si>
  <si>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</si>
  <si>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</si>
  <si>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</si>
  <si>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</si>
  <si>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</si>
  <si>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</si>
  <si>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</si>
  <si>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</si>
  <si>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</si>
  <si>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</si>
  <si>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</si>
  <si>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</si>
  <si>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</si>
  <si>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</si>
  <si>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</si>
  <si>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</si>
  <si>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</si>
  <si>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</si>
  <si>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</si>
  <si>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</si>
  <si>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</si>
  <si>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</si>
  <si>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</si>
  <si>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</si>
  <si>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</si>
  <si>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</si>
  <si>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</si>
  <si>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</si>
  <si>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</si>
  <si>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</si>
  <si>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</si>
  <si>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</si>
  <si>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</si>
  <si>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</si>
  <si>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</si>
  <si>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</si>
  <si>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</si>
  <si>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</si>
  <si>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</si>
  <si>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</si>
  <si>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</si>
  <si>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</si>
  <si>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</si>
  <si>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</si>
  <si>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</si>
  <si>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</si>
  <si>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</si>
  <si>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</si>
  <si>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</si>
  <si>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</si>
  <si>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</si>
  <si>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</si>
  <si>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</si>
  <si>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</si>
  <si>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</si>
  <si>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</si>
  <si>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</si>
  <si>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</si>
  <si>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</si>
  <si>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</si>
  <si>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</si>
  <si>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</si>
  <si>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</si>
  <si>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</si>
  <si>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</si>
  <si>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</si>
  <si>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</si>
  <si>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</si>
  <si>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</si>
  <si>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</si>
  <si>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</si>
  <si>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</si>
  <si>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</si>
  <si>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</si>
  <si>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</si>
  <si>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</si>
  <si>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</si>
  <si>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</si>
  <si>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</si>
  <si>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</si>
  <si>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</si>
  <si>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</si>
  <si>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</si>
  <si>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</si>
  <si>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</si>
  <si>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</si>
  <si>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</si>
  <si>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</si>
  <si>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</si>
  <si>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</si>
  <si>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</si>
  <si>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</si>
  <si>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</si>
  <si>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</si>
  <si>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</si>
  <si>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</si>
  <si>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</si>
  <si>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</si>
  <si>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</si>
  <si>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</si>
  <si>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</si>
  <si>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</si>
  <si>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</si>
  <si>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</si>
  <si>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</si>
  <si>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</si>
  <si>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</si>
  <si>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</si>
  <si>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</si>
  <si>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</si>
  <si>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</si>
  <si>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</si>
  <si>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</si>
  <si>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</si>
  <si>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</si>
  <si>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</si>
  <si>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</si>
  <si>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</si>
  <si>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</si>
  <si>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</si>
  <si>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</si>
  <si>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</si>
  <si>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</si>
  <si>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</si>
  <si>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</si>
  <si>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</si>
  <si>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</si>
  <si>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</si>
  <si>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</si>
  <si>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</si>
  <si>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</si>
  <si>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</si>
  <si>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</si>
  <si>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</si>
  <si>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</si>
  <si>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</si>
  <si>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</si>
  <si>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</si>
  <si>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</si>
  <si>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</si>
  <si>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</si>
  <si>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</si>
  <si>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</si>
  <si>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</si>
  <si>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</si>
  <si>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</si>
  <si>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</si>
  <si>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</si>
  <si>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</si>
  <si>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</si>
  <si>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</si>
  <si>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</si>
  <si>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</si>
  <si>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</si>
  <si>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</si>
  <si>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</si>
  <si>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</si>
  <si>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</si>
  <si>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</si>
  <si>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</si>
  <si>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</si>
  <si>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</si>
  <si>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</si>
  <si>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</si>
  <si>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</si>
  <si>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</si>
  <si>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</si>
  <si>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</si>
  <si>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</si>
  <si>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</si>
  <si>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</si>
  <si>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</si>
  <si>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</si>
  <si>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</si>
  <si>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</si>
  <si>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</si>
  <si>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</si>
  <si>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</si>
  <si>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</si>
  <si>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</si>
  <si>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</si>
  <si>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</si>
  <si>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</si>
  <si>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</si>
  <si>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</si>
  <si>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</si>
  <si>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</si>
  <si>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</si>
  <si>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</si>
  <si>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</si>
  <si>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</si>
  <si>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</si>
  <si>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</si>
  <si>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</si>
  <si>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</si>
  <si>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</si>
  <si>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</si>
  <si>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</si>
  <si>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</si>
  <si>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</si>
  <si>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</si>
  <si>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</si>
  <si>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</si>
  <si>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</si>
  <si>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</si>
  <si>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</si>
  <si>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</si>
  <si>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</si>
  <si>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</si>
  <si>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</si>
  <si>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</si>
  <si>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</si>
  <si>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</si>
  <si>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</si>
  <si>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</si>
  <si>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</si>
  <si>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</si>
  <si>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</si>
  <si>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</si>
  <si>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</si>
  <si>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</si>
  <si>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</si>
  <si>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</si>
  <si>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</si>
  <si>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</si>
  <si>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</si>
  <si>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</si>
  <si>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</si>
  <si>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</si>
  <si>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</si>
  <si>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</si>
  <si>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</si>
  <si>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</si>
  <si>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</si>
  <si>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</si>
  <si>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</si>
  <si>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</si>
  <si>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</si>
  <si>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</si>
  <si>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</si>
  <si>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</si>
  <si>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</si>
  <si>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</si>
  <si>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</si>
  <si>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</si>
  <si>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</si>
  <si>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</si>
  <si>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</si>
  <si>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</si>
  <si>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</si>
  <si>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</si>
  <si>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</si>
  <si>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</si>
  <si>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</si>
  <si>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</si>
  <si>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</si>
  <si>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</si>
  <si>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</si>
  <si>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</si>
  <si>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</si>
  <si>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</si>
  <si>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</si>
  <si>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</si>
  <si>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</si>
  <si>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</si>
  <si>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</si>
  <si>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</si>
  <si>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</si>
  <si>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</si>
  <si>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</si>
  <si>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</si>
  <si>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</si>
  <si>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</si>
  <si>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</si>
  <si>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</si>
  <si>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</si>
  <si>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</si>
  <si>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</si>
  <si>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</si>
  <si>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</si>
  <si>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</si>
  <si>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</si>
  <si>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</si>
  <si>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</si>
  <si>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</si>
  <si>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</si>
  <si>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</si>
  <si>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</si>
  <si>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</si>
  <si>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</si>
  <si>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</si>
  <si>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</si>
  <si>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</si>
  <si>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</si>
  <si>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</si>
  <si>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</si>
  <si>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</si>
  <si>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</si>
  <si>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</si>
  <si>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</si>
  <si>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</si>
  <si>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</si>
  <si>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</si>
  <si>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</si>
  <si>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</si>
  <si>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</si>
  <si>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</si>
  <si>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</si>
  <si>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</si>
  <si>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</si>
  <si>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</si>
  <si>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</si>
  <si>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</si>
  <si>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</si>
  <si>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</si>
  <si>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</si>
  <si>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</si>
  <si>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</si>
  <si>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</si>
  <si>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</si>
  <si>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</si>
  <si>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</si>
  <si>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</si>
  <si>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</si>
  <si>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</si>
  <si>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</si>
  <si>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</si>
  <si>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</si>
  <si>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</si>
  <si>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</si>
  <si>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</si>
  <si>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</si>
  <si>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</si>
  <si>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</si>
  <si>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</si>
  <si>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</si>
  <si>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</si>
  <si>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</si>
  <si>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</si>
  <si>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</si>
  <si>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</si>
  <si>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</si>
  <si>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</si>
  <si>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</si>
  <si>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</si>
  <si>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</si>
  <si>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</si>
  <si>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</si>
  <si>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</si>
  <si>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</si>
  <si>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</si>
  <si>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</si>
  <si>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</si>
  <si>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</si>
  <si>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</si>
  <si>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</si>
  <si>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</si>
  <si>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</si>
  <si>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</si>
  <si>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</si>
  <si>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</si>
  <si>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</si>
  <si>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</si>
  <si>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</si>
  <si>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</si>
  <si>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</si>
  <si>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</si>
  <si>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</si>
  <si>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</si>
  <si>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</si>
  <si>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</si>
  <si>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</si>
  <si>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</si>
  <si>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</si>
  <si>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</si>
  <si>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</si>
  <si>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</si>
  <si>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</si>
  <si>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</si>
  <si>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</si>
  <si>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</si>
  <si>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</si>
  <si>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</si>
  <si>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</si>
  <si>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</si>
  <si>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</si>
  <si>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</si>
  <si>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</si>
  <si>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</si>
  <si>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</si>
  <si>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</si>
  <si>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</si>
  <si>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</si>
  <si>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</si>
  <si>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</si>
  <si>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</si>
  <si>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</si>
  <si>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</si>
  <si>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</si>
  <si>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</si>
  <si>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</si>
  <si>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</si>
  <si>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</si>
  <si>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</si>
  <si>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</si>
  <si>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</si>
  <si>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</si>
  <si>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</si>
  <si>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</si>
  <si>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</si>
  <si>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</si>
  <si>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</si>
  <si>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</si>
  <si>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</si>
  <si>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</si>
  <si>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</si>
  <si>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</si>
  <si>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</si>
  <si>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</si>
  <si>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</si>
  <si>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</si>
  <si>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</si>
  <si>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</si>
  <si>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</si>
  <si>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</si>
  <si>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</si>
  <si>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</si>
  <si>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</si>
  <si>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</si>
  <si>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</si>
  <si>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</si>
  <si>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</si>
  <si>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</si>
  <si>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</si>
  <si>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</si>
  <si>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</si>
  <si>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</si>
  <si>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</si>
  <si>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</si>
  <si>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</si>
  <si>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</si>
  <si>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</si>
  <si>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</si>
  <si>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</si>
  <si>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</si>
  <si>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</si>
  <si>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</si>
  <si>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</si>
  <si>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</si>
  <si>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</si>
  <si>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</si>
  <si>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</si>
  <si>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</si>
  <si>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</si>
  <si>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</si>
  <si>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</si>
  <si>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</si>
  <si>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</si>
  <si>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</si>
  <si>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</si>
  <si>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</si>
  <si>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</si>
  <si>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</si>
  <si>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</si>
  <si>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</si>
  <si>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</si>
  <si>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</si>
  <si>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</si>
  <si>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</si>
  <si>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</si>
  <si>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</si>
  <si>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</si>
  <si>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</si>
  <si>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</si>
  <si>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</si>
  <si>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</si>
  <si>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</si>
  <si>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</si>
  <si>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</si>
  <si>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</si>
  <si>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</si>
  <si>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</si>
  <si>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</si>
  <si>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</si>
  <si>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</si>
  <si>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</si>
  <si>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</si>
  <si>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</si>
  <si>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</si>
  <si>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</si>
  <si>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</si>
  <si>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</si>
  <si>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</si>
  <si>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</si>
  <si>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</si>
  <si>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</si>
  <si>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</si>
  <si>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</si>
  <si>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</si>
  <si>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</si>
  <si>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</si>
  <si>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</si>
  <si>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</si>
  <si>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</si>
  <si>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</si>
  <si>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</si>
  <si>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</si>
  <si>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</si>
  <si>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</si>
  <si>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</si>
  <si>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</si>
  <si>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</si>
  <si>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</si>
  <si>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</si>
  <si>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</si>
  <si>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</si>
  <si>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</si>
  <si>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</si>
  <si>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</si>
  <si>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</si>
  <si>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</si>
  <si>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</si>
  <si>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</si>
  <si>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</si>
  <si>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</si>
  <si>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</si>
  <si>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</si>
  <si>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</si>
  <si>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</si>
  <si>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</si>
  <si>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</si>
  <si>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</si>
  <si>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</si>
  <si>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</si>
  <si>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</si>
  <si>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</si>
  <si>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</si>
  <si>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</si>
  <si>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</si>
  <si>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</si>
  <si>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</si>
  <si>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</si>
  <si>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</si>
  <si>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</si>
  <si>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</si>
  <si>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</si>
  <si>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</si>
  <si>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</si>
  <si>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</si>
  <si>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</si>
  <si>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</si>
  <si>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</si>
  <si>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</si>
  <si>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</si>
  <si>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</si>
  <si>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</si>
  <si>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</si>
  <si>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</si>
  <si>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</si>
  <si>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</si>
  <si>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</si>
  <si>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</si>
  <si>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</si>
  <si>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</si>
  <si>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</si>
  <si>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</si>
  <si>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</si>
  <si>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</si>
  <si>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</si>
  <si>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</si>
  <si>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</si>
  <si>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</si>
  <si>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</si>
  <si>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</si>
  <si>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</si>
  <si>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</si>
  <si>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</si>
  <si>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</si>
  <si>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</si>
  <si>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</si>
  <si>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</si>
  <si>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</si>
  <si>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</si>
  <si>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</si>
  <si>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</si>
  <si>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</si>
  <si>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</si>
  <si>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</si>
  <si>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</si>
  <si>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</si>
  <si>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</si>
  <si>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</si>
  <si>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</si>
  <si>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</si>
  <si>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</si>
  <si>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</si>
  <si>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</si>
  <si>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</si>
  <si>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</si>
  <si>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</si>
  <si>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</si>
  <si>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</si>
  <si>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</si>
  <si>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</si>
  <si>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</si>
  <si>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</si>
  <si>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</si>
  <si>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</si>
  <si>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</si>
  <si>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</si>
  <si>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</si>
  <si>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</si>
  <si>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</si>
  <si>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</si>
  <si>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</si>
  <si>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</si>
  <si>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</si>
  <si>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</si>
  <si>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</si>
  <si>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</si>
  <si>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</si>
  <si>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</si>
  <si>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</si>
  <si>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</si>
  <si>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</si>
  <si>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</si>
  <si>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</si>
  <si>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</si>
  <si>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</si>
  <si>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</si>
  <si>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</si>
  <si>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</si>
  <si>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</si>
  <si>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</si>
  <si>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</si>
  <si>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</si>
  <si>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</si>
  <si>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</si>
  <si>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</si>
  <si>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</si>
  <si>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</si>
  <si>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</si>
  <si>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</si>
  <si>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</si>
  <si>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</si>
  <si>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</si>
  <si>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</si>
  <si>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</si>
  <si>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</si>
  <si>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</si>
  <si>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</si>
  <si>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</si>
  <si>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</si>
  <si>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</si>
  <si>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</si>
  <si>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</si>
  <si>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</si>
  <si>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</si>
  <si>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</si>
  <si>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</si>
  <si>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</si>
  <si>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</si>
  <si>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</si>
  <si>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</si>
  <si>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</si>
  <si>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</si>
  <si>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</si>
  <si>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</si>
  <si>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</si>
  <si>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</si>
  <si>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</si>
  <si>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</si>
  <si>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</si>
  <si>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</si>
  <si>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</si>
  <si>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</si>
  <si>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</si>
  <si>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</si>
  <si>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</si>
  <si>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</si>
  <si>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</si>
  <si>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</si>
  <si>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</si>
  <si>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</si>
  <si>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</si>
  <si>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</si>
  <si>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</si>
  <si>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</si>
  <si>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</si>
  <si>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</si>
  <si>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</si>
  <si>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</si>
  <si>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</si>
  <si>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</si>
  <si>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</si>
  <si>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</si>
  <si>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</si>
  <si>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</si>
  <si>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</si>
  <si>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</si>
  <si>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</si>
  <si>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</si>
  <si>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</si>
  <si>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</si>
  <si>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</si>
  <si>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</si>
  <si>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</si>
  <si>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</si>
  <si>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</si>
  <si>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</si>
  <si>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</si>
  <si>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</si>
  <si>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</si>
  <si>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</si>
  <si>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</si>
  <si>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</si>
  <si>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</si>
  <si>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</si>
  <si>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</si>
  <si>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</si>
  <si>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</si>
  <si>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</si>
  <si>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</si>
  <si>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</si>
  <si>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</si>
  <si>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</si>
  <si>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</si>
  <si>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</si>
  <si>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</si>
  <si>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</si>
  <si>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</si>
  <si>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</si>
  <si>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</si>
  <si>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</si>
  <si>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</si>
  <si>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</si>
  <si>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</si>
  <si>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</si>
  <si>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</si>
  <si>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</si>
  <si>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</si>
  <si>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</si>
  <si>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</si>
  <si>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</si>
  <si>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</si>
  <si>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</si>
  <si>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</si>
  <si>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</si>
  <si>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</si>
  <si>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</si>
  <si>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</si>
  <si>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</si>
  <si>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</si>
  <si>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</si>
  <si>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</si>
  <si>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</si>
  <si>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</si>
  <si>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</si>
  <si>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</si>
  <si>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</si>
  <si>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</si>
  <si>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</si>
  <si>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</si>
  <si>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</si>
  <si>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</si>
  <si>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</si>
  <si>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</si>
  <si>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</si>
  <si>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</si>
  <si>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</si>
  <si>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</si>
  <si>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</si>
  <si>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</si>
  <si>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</si>
  <si>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</si>
  <si>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</si>
  <si>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</si>
  <si>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</si>
  <si>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</si>
  <si>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</si>
  <si>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</si>
  <si>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</si>
  <si>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</si>
  <si>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</si>
  <si>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</si>
  <si>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</si>
  <si>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</si>
  <si>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</si>
  <si>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</si>
  <si>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</si>
  <si>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</si>
  <si>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</si>
  <si>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</si>
  <si>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</si>
  <si>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</si>
  <si>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</si>
  <si>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</si>
  <si>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</si>
  <si>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</si>
  <si>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</si>
  <si>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</si>
  <si>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</si>
  <si>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</si>
  <si>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</si>
  <si>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</si>
  <si>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</si>
  <si>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</si>
  <si>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</si>
  <si>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</si>
  <si>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</si>
  <si>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</si>
  <si>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</si>
  <si>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</si>
  <si>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</si>
  <si>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</si>
  <si>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</si>
  <si>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</si>
  <si>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</si>
  <si>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</si>
  <si>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</si>
  <si>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</si>
  <si>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</si>
  <si>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</si>
  <si>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</si>
  <si>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</si>
  <si>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</si>
  <si>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</si>
  <si>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</si>
  <si>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</si>
  <si>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</si>
  <si>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</si>
  <si>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</si>
  <si>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</si>
  <si>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</si>
  <si>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</si>
  <si>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</si>
  <si>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</si>
  <si>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</si>
  <si>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</si>
  <si>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</si>
  <si>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</si>
  <si>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</si>
  <si>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</si>
  <si>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</si>
  <si>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</si>
  <si>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</si>
  <si>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</si>
  <si>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</si>
  <si>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</si>
  <si>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</si>
  <si>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</si>
  <si>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</si>
  <si>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</si>
  <si>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</si>
  <si>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</si>
  <si>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</si>
  <si>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</si>
  <si>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</si>
  <si>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</si>
  <si>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</si>
  <si>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</si>
  <si>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</si>
  <si>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</si>
  <si>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</si>
  <si>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</si>
  <si>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</si>
  <si>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</si>
  <si>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</si>
  <si>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</si>
  <si>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</si>
  <si>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</si>
  <si>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</si>
  <si>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</si>
  <si>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</si>
  <si>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</si>
  <si>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</si>
  <si>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</si>
  <si>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</si>
  <si>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</si>
  <si>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</si>
  <si>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</si>
  <si>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</si>
  <si>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</si>
  <si>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</si>
  <si>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</si>
  <si>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</si>
  <si>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</si>
  <si>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</si>
  <si>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</si>
  <si>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</si>
  <si>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</si>
  <si>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</si>
  <si>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</si>
  <si>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</si>
  <si>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</si>
  <si>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</si>
  <si>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</si>
  <si>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</si>
  <si>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</si>
  <si>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</si>
  <si>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</si>
  <si>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</si>
  <si>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</si>
  <si>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</si>
  <si>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</si>
  <si>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</si>
  <si>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</si>
  <si>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</si>
  <si>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</si>
  <si>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</si>
  <si>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</si>
  <si>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</si>
  <si>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</si>
  <si>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</si>
  <si>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</si>
  <si>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</si>
  <si>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</si>
  <si>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</si>
  <si>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</si>
  <si>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</si>
  <si>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</si>
  <si>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</si>
  <si>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</si>
  <si>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</si>
  <si>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</si>
  <si>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</si>
  <si>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</si>
  <si>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</si>
  <si>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</si>
  <si>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</si>
  <si>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</si>
  <si>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</si>
  <si>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</si>
  <si>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</si>
  <si>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</si>
  <si>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</si>
  <si>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</si>
  <si>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</si>
  <si>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</si>
  <si>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</si>
  <si>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</si>
  <si>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</si>
  <si>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</si>
  <si>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</si>
  <si>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</si>
  <si>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</si>
  <si>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</si>
  <si>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</si>
  <si>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</si>
  <si>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</si>
  <si>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</si>
  <si>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</si>
  <si>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</si>
  <si>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</si>
  <si>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</si>
  <si>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</si>
  <si>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</si>
  <si>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</si>
  <si>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</si>
  <si>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</si>
  <si>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</si>
  <si>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</si>
  <si>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</si>
  <si>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</si>
  <si>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</si>
  <si>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</si>
  <si>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</si>
  <si>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</si>
  <si>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</si>
  <si>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</si>
  <si>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</si>
  <si>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</si>
  <si>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</si>
  <si>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</si>
  <si>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</si>
  <si>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</si>
  <si>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</si>
  <si>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</si>
  <si>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</si>
  <si>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</si>
  <si>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</si>
  <si>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</si>
  <si>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</si>
  <si>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</si>
  <si>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</si>
  <si>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</si>
  <si>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</si>
  <si>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</si>
  <si>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</si>
  <si>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</si>
  <si>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</si>
  <si>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</si>
  <si>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</si>
  <si>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</si>
  <si>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</si>
  <si>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</si>
  <si>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</si>
  <si>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</si>
  <si>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</si>
  <si>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</si>
  <si>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</si>
  <si>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</si>
  <si>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</si>
  <si>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</si>
  <si>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</si>
  <si>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</si>
  <si>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</si>
  <si>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</si>
  <si>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</si>
  <si>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</si>
  <si>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</si>
  <si>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</si>
  <si>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</si>
  <si>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</si>
  <si>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</si>
  <si>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</si>
  <si>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</si>
  <si>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</si>
  <si>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</si>
  <si>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</si>
  <si>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</si>
  <si>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</si>
  <si>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</si>
  <si>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</si>
  <si>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</si>
  <si>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</si>
  <si>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</si>
  <si>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</si>
  <si>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</si>
  <si>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</si>
  <si>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</si>
  <si>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</si>
  <si>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</si>
  <si>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</si>
  <si>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</si>
  <si>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</si>
  <si>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</si>
  <si>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</si>
  <si>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</si>
  <si>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</si>
  <si>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</si>
  <si>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</si>
  <si>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</si>
  <si>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</si>
  <si>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</si>
  <si>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</si>
  <si>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</si>
  <si>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</si>
  <si>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</si>
  <si>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</si>
  <si>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</si>
  <si>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</si>
  <si>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</si>
  <si>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</si>
  <si>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</si>
  <si>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</si>
  <si>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</si>
  <si>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</si>
  <si>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</si>
  <si>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</si>
  <si>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</si>
  <si>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</si>
  <si>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</si>
  <si>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</si>
  <si>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</si>
  <si>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</si>
  <si>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</si>
  <si>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</si>
  <si>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</si>
  <si>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</si>
  <si>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</si>
  <si>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</si>
  <si>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</si>
  <si>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</si>
  <si>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</si>
  <si>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</si>
  <si>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</si>
  <si>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</si>
  <si>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</si>
  <si>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</si>
  <si>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</si>
  <si>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</si>
  <si>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</si>
  <si>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</si>
  <si>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</si>
  <si>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</si>
  <si>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</si>
  <si>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</si>
  <si>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</si>
  <si>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</si>
  <si>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</si>
  <si>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</si>
  <si>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</si>
  <si>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</si>
  <si>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</si>
  <si>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</si>
  <si>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</si>
  <si>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</si>
  <si>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</si>
  <si>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</si>
  <si>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</si>
  <si>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</si>
  <si>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</si>
  <si>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</si>
  <si>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</si>
  <si>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</si>
  <si>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</si>
  <si>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</si>
  <si>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</si>
  <si>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</si>
  <si>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</si>
  <si>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</si>
  <si>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</si>
  <si>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</si>
  <si>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</si>
  <si>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</si>
  <si>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</si>
  <si>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</si>
  <si>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</si>
  <si>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</si>
  <si>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</si>
  <si>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</si>
  <si>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</si>
  <si>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</si>
  <si>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</si>
  <si>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</si>
  <si>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</si>
  <si>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</si>
  <si>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</si>
  <si>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</si>
  <si>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</si>
  <si>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</si>
  <si>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</si>
  <si>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</si>
  <si>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</si>
  <si>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</si>
  <si>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</si>
  <si>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</si>
  <si>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</si>
  <si>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</si>
  <si>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</si>
  <si>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</si>
  <si>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</si>
  <si>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</si>
  <si>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</si>
  <si>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</si>
  <si>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</si>
  <si>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</si>
  <si>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</si>
  <si>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</si>
  <si>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</si>
  <si>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</si>
  <si>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</si>
  <si>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</si>
  <si>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</si>
  <si>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</si>
  <si>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</si>
  <si>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</si>
  <si>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</si>
  <si>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</si>
  <si>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</si>
  <si>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</si>
  <si>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</si>
  <si>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</si>
  <si>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</si>
  <si>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</si>
  <si>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</si>
  <si>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</si>
  <si>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</si>
  <si>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</si>
  <si>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</si>
  <si>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</si>
  <si>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</si>
  <si>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</si>
  <si>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</si>
  <si>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</si>
  <si>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</si>
  <si>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</si>
  <si>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</si>
  <si>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</si>
  <si>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</si>
  <si>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</si>
  <si>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</si>
  <si>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</si>
  <si>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</si>
  <si>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</si>
  <si>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</si>
  <si>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</si>
  <si>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</si>
  <si>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</si>
  <si>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</si>
  <si>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</si>
  <si>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</si>
  <si>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</si>
  <si>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</si>
  <si>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</si>
  <si>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</si>
  <si>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</si>
  <si>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</si>
  <si>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</si>
  <si>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</si>
  <si>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</si>
  <si>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</si>
  <si>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</si>
  <si>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</si>
  <si>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</si>
  <si>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</si>
  <si>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</si>
  <si>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</si>
  <si>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</si>
  <si>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</si>
  <si>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</si>
  <si>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</si>
  <si>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</si>
  <si>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</si>
  <si>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</si>
  <si>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</si>
  <si>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</si>
  <si>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</si>
  <si>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</si>
  <si>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</si>
  <si>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</si>
  <si>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</si>
  <si>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</si>
  <si>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</si>
  <si>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</si>
  <si>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</si>
  <si>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</si>
  <si>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</si>
  <si>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</si>
  <si>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</si>
  <si>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</si>
  <si>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</si>
  <si>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</si>
  <si>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</si>
  <si>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</si>
  <si>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</si>
  <si>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</si>
  <si>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</si>
  <si>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</si>
  <si>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</si>
  <si>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</si>
  <si>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</si>
  <si>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</si>
  <si>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</si>
  <si>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</si>
  <si>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</si>
  <si>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</si>
  <si>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</si>
  <si>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</si>
  <si>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</si>
  <si>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</si>
  <si>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</si>
  <si>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</si>
  <si>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</si>
  <si>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</si>
  <si>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</si>
  <si>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</si>
  <si>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</si>
  <si>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</si>
  <si>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</si>
  <si>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</si>
  <si>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</si>
  <si>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</si>
  <si>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</si>
  <si>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</si>
  <si>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</si>
  <si>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</si>
  <si>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</si>
  <si>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</si>
  <si>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</si>
  <si>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</si>
  <si>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</si>
  <si>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</si>
  <si>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</si>
  <si>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</si>
  <si>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</si>
  <si>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</si>
  <si>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</si>
  <si>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</si>
  <si>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</si>
  <si>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</si>
  <si>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</si>
  <si>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</si>
  <si>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</si>
  <si>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</si>
  <si>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</si>
  <si>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</si>
  <si>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</si>
  <si>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</si>
  <si>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</si>
  <si>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</si>
  <si>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</si>
  <si>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</si>
  <si>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</si>
  <si>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</si>
  <si>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</si>
  <si>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</si>
  <si>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</si>
  <si>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</si>
  <si>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</si>
  <si>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</si>
  <si>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</si>
  <si>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</si>
  <si>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</si>
  <si>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</si>
  <si>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</si>
  <si>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</si>
  <si>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</si>
  <si>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</si>
  <si>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</si>
  <si>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</si>
  <si>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</si>
  <si>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</si>
  <si>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</si>
  <si>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</si>
  <si>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</si>
  <si>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</si>
  <si>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</si>
  <si>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</si>
  <si>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</si>
  <si>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</si>
  <si>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</si>
  <si>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</si>
  <si>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</si>
  <si>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</si>
  <si>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</si>
  <si>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</si>
  <si>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</si>
  <si>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</si>
  <si>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</si>
  <si>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</si>
  <si>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</si>
  <si>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</si>
  <si>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</si>
  <si>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</si>
  <si>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</si>
  <si>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</si>
  <si>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</si>
  <si>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</si>
  <si>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</si>
  <si>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</si>
  <si>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</si>
  <si>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</si>
  <si>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</si>
  <si>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</si>
  <si>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</si>
  <si>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</si>
  <si>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</si>
  <si>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</si>
  <si>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</si>
  <si>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</si>
  <si>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</si>
  <si>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</si>
  <si>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</si>
  <si>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</si>
  <si>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</si>
  <si>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</si>
  <si>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</si>
  <si>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</si>
  <si>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</si>
  <si>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</si>
  <si>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</si>
  <si>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</si>
  <si>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</si>
  <si>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</si>
  <si>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</si>
  <si>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</si>
  <si>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</si>
  <si>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</si>
  <si>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</si>
  <si>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</si>
  <si>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</si>
  <si>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</si>
  <si>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</si>
  <si>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</si>
  <si>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</si>
  <si>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</si>
  <si>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</si>
  <si>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</si>
  <si>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</si>
  <si>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</si>
  <si>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</si>
  <si>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</si>
  <si>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</si>
  <si>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</si>
  <si>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</si>
  <si>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</si>
  <si>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</si>
  <si>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</si>
  <si>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</si>
  <si>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</si>
  <si>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</si>
  <si>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</si>
  <si>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</si>
  <si>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</si>
  <si>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</si>
  <si>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</si>
  <si>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</si>
  <si>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</si>
  <si>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</si>
  <si>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</si>
  <si>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</si>
  <si>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</si>
  <si>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</si>
  <si>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</si>
  <si>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</si>
  <si>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</si>
  <si>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</si>
  <si>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</si>
  <si>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</si>
  <si>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</si>
  <si>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</si>
  <si>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</si>
  <si>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</si>
  <si>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</si>
  <si>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</si>
  <si>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</si>
  <si>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</si>
  <si>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</si>
  <si>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</si>
  <si>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</si>
  <si>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</si>
  <si>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</si>
  <si>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</si>
  <si>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</si>
  <si>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</si>
  <si>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</si>
  <si>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</si>
  <si>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</si>
  <si>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</si>
  <si>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</si>
  <si>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</si>
  <si>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</si>
  <si>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</si>
  <si>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</si>
  <si>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</si>
  <si>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</si>
  <si>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</si>
  <si>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</si>
  <si>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</si>
  <si>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</si>
  <si>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</si>
  <si>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</si>
  <si>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</si>
  <si>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</si>
  <si>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</si>
  <si>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</si>
  <si>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</si>
  <si>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</si>
  <si>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</si>
  <si>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</si>
  <si>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</si>
  <si>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</si>
  <si>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</si>
  <si>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</si>
  <si>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</si>
  <si>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</si>
  <si>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</si>
  <si>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</si>
  <si>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</si>
  <si>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</si>
  <si>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</si>
  <si>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</si>
  <si>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</si>
  <si>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</si>
  <si>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</si>
  <si>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</si>
  <si>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</si>
  <si>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</si>
  <si>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</si>
  <si>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</si>
  <si>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</si>
  <si>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</si>
  <si>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</si>
  <si>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</si>
  <si>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</si>
  <si>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</si>
  <si>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</si>
  <si>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</si>
  <si>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</si>
  <si>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</si>
  <si>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</si>
  <si>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</si>
  <si>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</si>
  <si>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</si>
  <si>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</si>
  <si>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</si>
  <si>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</si>
  <si>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</si>
  <si>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</si>
  <si>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</si>
  <si>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</si>
  <si>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</si>
  <si>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</si>
  <si>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</si>
  <si>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</si>
  <si>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</si>
  <si>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</si>
  <si>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</si>
  <si>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</si>
  <si>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</si>
  <si>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</si>
  <si>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</si>
  <si>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</si>
  <si>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</si>
  <si>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</si>
  <si>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</si>
  <si>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</si>
  <si>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</si>
  <si>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</si>
  <si>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</si>
  <si>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</si>
  <si>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</si>
  <si>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</si>
  <si>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</si>
  <si>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</si>
  <si>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</si>
  <si>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</si>
  <si>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</si>
  <si>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</si>
  <si>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</si>
  <si>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</si>
  <si>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</si>
  <si>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</si>
  <si>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</si>
  <si>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</si>
  <si>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</si>
  <si>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</si>
  <si>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</si>
  <si>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</si>
  <si>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</si>
  <si>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</si>
  <si>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</si>
  <si>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</si>
  <si>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</si>
  <si>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</si>
  <si>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</si>
  <si>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</si>
  <si>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</si>
  <si>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</si>
  <si>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</si>
  <si>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</si>
  <si>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</si>
  <si>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</si>
  <si>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</si>
  <si>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</si>
  <si>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</si>
  <si>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</si>
  <si>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</si>
  <si>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</si>
  <si>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</si>
  <si>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</si>
  <si>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</si>
  <si>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</si>
  <si>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</si>
  <si>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</si>
  <si>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</si>
  <si>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</si>
  <si>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</si>
  <si>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</si>
  <si>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</si>
  <si>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</si>
  <si>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</si>
  <si>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</si>
  <si>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</si>
  <si>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</si>
  <si>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</si>
  <si>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</si>
  <si>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</si>
  <si>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</si>
  <si>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</si>
  <si>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</si>
  <si>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</si>
  <si>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</si>
  <si>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</si>
  <si>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</si>
  <si>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</si>
  <si>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</si>
  <si>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</si>
  <si>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</si>
  <si>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</si>
  <si>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</si>
  <si>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</si>
  <si>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</si>
  <si>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</si>
  <si>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</si>
  <si>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</si>
  <si>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</si>
  <si>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</si>
  <si>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</si>
  <si>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</si>
  <si>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</si>
  <si>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</si>
  <si>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</si>
  <si>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</si>
  <si>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</si>
  <si>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</si>
  <si>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</si>
  <si>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</si>
  <si>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</si>
  <si>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</si>
  <si>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</si>
  <si>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</si>
  <si>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</si>
  <si>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</si>
  <si>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</si>
  <si>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</si>
  <si>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</si>
  <si>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</si>
  <si>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</si>
  <si>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</si>
  <si>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</si>
  <si>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</si>
  <si>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</si>
  <si>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</si>
  <si>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</si>
  <si>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</si>
  <si>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</si>
  <si>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</si>
  <si>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</si>
  <si>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</si>
  <si>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</si>
  <si>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</si>
  <si>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</si>
  <si>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</si>
  <si>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</si>
  <si>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</si>
  <si>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</si>
  <si>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</si>
  <si>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</si>
  <si>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</si>
  <si>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</si>
  <si>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</si>
  <si>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</si>
  <si>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</si>
  <si>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</si>
  <si>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</si>
  <si>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</si>
  <si>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</si>
  <si>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</si>
  <si>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</si>
  <si>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</si>
  <si>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</si>
  <si>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</si>
  <si>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</si>
  <si>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</si>
  <si>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</si>
  <si>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</si>
  <si>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</si>
  <si>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</si>
  <si>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</si>
  <si>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</si>
  <si>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</si>
  <si>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</si>
  <si>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</si>
  <si>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</si>
  <si>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</si>
  <si>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</si>
  <si>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</si>
  <si>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</si>
  <si>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</si>
  <si>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</si>
  <si>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</si>
  <si>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</si>
  <si>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</si>
  <si>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</si>
  <si>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</si>
  <si>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</si>
  <si>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</si>
  <si>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</si>
  <si>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</si>
  <si>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</si>
  <si>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</si>
  <si>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</si>
  <si>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</si>
  <si>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</si>
  <si>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</si>
  <si>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</si>
  <si>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</si>
  <si>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</si>
  <si>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</si>
  <si>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</si>
  <si>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</si>
  <si>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</si>
  <si>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</si>
  <si>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</si>
  <si>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</si>
  <si>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</si>
  <si>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</si>
  <si>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</si>
  <si>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</si>
  <si>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</si>
  <si>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</si>
  <si>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</si>
  <si>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</si>
  <si>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</si>
  <si>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</si>
  <si>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</si>
  <si>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</si>
  <si>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</si>
  <si>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</si>
  <si>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</si>
  <si>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</si>
  <si>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</si>
  <si>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</si>
  <si>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</si>
  <si>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</si>
  <si>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</si>
  <si>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</si>
  <si>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</si>
  <si>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</si>
  <si>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</si>
  <si>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</si>
  <si>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</si>
  <si>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</si>
  <si>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</si>
  <si>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</si>
  <si>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</si>
  <si>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</si>
  <si>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</si>
  <si>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</si>
  <si>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</si>
  <si>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</si>
  <si>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</si>
  <si>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</si>
  <si>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</si>
  <si>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</si>
  <si>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</si>
  <si>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</si>
  <si>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</si>
  <si>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</si>
  <si>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</si>
  <si>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</si>
  <si>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</si>
  <si>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</si>
  <si>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</si>
  <si>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</si>
  <si>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</si>
  <si>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</si>
  <si>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</si>
  <si>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</si>
  <si>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</si>
  <si>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</si>
  <si>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</si>
  <si>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</si>
  <si>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</si>
  <si>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</si>
  <si>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</si>
  <si>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</si>
  <si>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</si>
  <si>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</si>
  <si>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</si>
  <si>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</si>
  <si>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</si>
  <si>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</si>
  <si>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</si>
  <si>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</si>
  <si>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</si>
  <si>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</si>
  <si>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</si>
  <si>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</si>
  <si>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</si>
  <si>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</si>
  <si>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</si>
  <si>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</si>
  <si>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</si>
  <si>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</si>
  <si>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</si>
  <si>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</si>
  <si>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</si>
  <si>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</si>
  <si>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</si>
  <si>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</si>
  <si>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</si>
  <si>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</si>
  <si>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</si>
  <si>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</si>
  <si>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</si>
  <si>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</si>
  <si>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</si>
  <si>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</si>
  <si>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</si>
  <si>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</si>
  <si>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</si>
  <si>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</si>
  <si>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</si>
  <si>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</si>
  <si>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</si>
  <si>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</si>
  <si>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</si>
  <si>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</si>
  <si>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</si>
  <si>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</si>
  <si>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</si>
  <si>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</si>
  <si>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</si>
  <si>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</si>
  <si>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</si>
  <si>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</si>
  <si>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</si>
  <si>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</si>
  <si>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</si>
  <si>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</si>
  <si>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</si>
  <si>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</si>
  <si>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</si>
  <si>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</si>
  <si>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</si>
  <si>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</si>
  <si>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</si>
  <si>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</si>
  <si>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</si>
  <si>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</si>
  <si>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</si>
  <si>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</si>
  <si>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</si>
  <si>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</si>
  <si>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</si>
  <si>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</si>
  <si>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</si>
  <si>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</si>
  <si>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</si>
  <si>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</si>
  <si>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</si>
  <si>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</si>
  <si>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</si>
  <si>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</si>
  <si>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</si>
  <si>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</si>
  <si>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</si>
  <si>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</si>
  <si>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</si>
  <si>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</si>
  <si>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</si>
  <si>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</si>
  <si>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</si>
  <si>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</si>
  <si>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</si>
  <si>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</si>
  <si>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</si>
  <si>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</si>
  <si>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</si>
  <si>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</si>
  <si>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</si>
  <si>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</si>
  <si>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</si>
  <si>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</si>
  <si>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</si>
  <si>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</si>
  <si>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</si>
  <si>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</si>
  <si>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</si>
  <si>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</si>
  <si>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</si>
  <si>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</si>
  <si>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</si>
  <si>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</si>
  <si>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</si>
  <si>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</si>
  <si>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</si>
  <si>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</si>
  <si>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</si>
  <si>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</si>
  <si>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</si>
  <si>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</si>
  <si>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</si>
  <si>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</si>
  <si>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</si>
  <si>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</si>
  <si>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</si>
  <si>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</si>
  <si>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</si>
  <si>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</si>
  <si>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</si>
  <si>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</si>
  <si>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</si>
  <si>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</si>
  <si>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</si>
  <si>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</si>
  <si>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</si>
  <si>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</si>
  <si>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</si>
  <si>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</si>
  <si>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</si>
  <si>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</si>
  <si>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</si>
  <si>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</si>
  <si>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</si>
  <si>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</si>
  <si>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</si>
  <si>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</si>
  <si>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</si>
  <si>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</si>
  <si>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</si>
  <si>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</si>
  <si>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</si>
  <si>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</si>
  <si>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</si>
  <si>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</si>
  <si>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</si>
  <si>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</si>
  <si>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</si>
  <si>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</si>
  <si>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</si>
  <si>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</si>
  <si>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</si>
  <si>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</si>
  <si>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</si>
  <si>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</si>
  <si>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</si>
  <si>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</si>
  <si>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</si>
  <si>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</si>
  <si>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</si>
  <si>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</si>
  <si>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</si>
  <si>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</si>
  <si>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</si>
  <si>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</si>
  <si>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</si>
  <si>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</si>
  <si>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</si>
  <si>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</si>
  <si>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</si>
  <si>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</si>
  <si>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</si>
  <si>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</si>
  <si>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</si>
  <si>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</si>
  <si>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</si>
  <si>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</si>
  <si>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</si>
  <si>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</si>
  <si>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</si>
  <si>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</si>
  <si>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</si>
  <si>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</si>
  <si>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</si>
  <si>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</si>
  <si>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</si>
  <si>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</si>
  <si>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</si>
  <si>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</si>
  <si>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</si>
  <si>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</si>
  <si>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</si>
  <si>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</si>
  <si>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</si>
  <si>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</si>
  <si>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</si>
  <si>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</si>
  <si>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</si>
  <si>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</si>
  <si>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</si>
  <si>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</si>
  <si>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</si>
  <si>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</si>
  <si>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</si>
  <si>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</si>
  <si>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</si>
  <si>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</si>
  <si>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</si>
  <si>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</si>
  <si>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</si>
  <si>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</si>
  <si>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</si>
  <si>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</si>
  <si>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</si>
  <si>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</si>
  <si>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</si>
  <si>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</si>
  <si>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</si>
  <si>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</si>
  <si>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</si>
  <si>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</si>
  <si>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</si>
  <si>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</si>
  <si>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</si>
  <si>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</si>
  <si>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</si>
  <si>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</si>
  <si>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</si>
  <si>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</si>
  <si>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</si>
  <si>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</si>
  <si>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</si>
  <si>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</si>
  <si>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</si>
  <si>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</si>
  <si>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</si>
  <si>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</si>
  <si>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</si>
  <si>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</si>
  <si>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</si>
  <si>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</si>
  <si>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</si>
  <si>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</si>
  <si>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</si>
  <si>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</si>
  <si>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</si>
  <si>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</si>
  <si>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</si>
  <si>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</si>
  <si>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</si>
  <si>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</si>
  <si>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</si>
  <si>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</si>
  <si>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</si>
  <si>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</si>
  <si>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</si>
  <si>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</si>
  <si>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</si>
  <si>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</si>
  <si>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</si>
  <si>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</si>
  <si>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</si>
  <si>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</si>
  <si>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</si>
  <si>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</si>
  <si>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</si>
  <si>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</si>
  <si>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</si>
  <si>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</si>
  <si>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</si>
  <si>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</si>
  <si>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</si>
  <si>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</si>
  <si>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</si>
  <si>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</si>
  <si>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</si>
  <si>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</si>
  <si>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</si>
  <si>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</si>
  <si>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</si>
  <si>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</si>
  <si>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</si>
  <si>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</si>
  <si>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</si>
  <si>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</si>
  <si>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</si>
  <si>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</si>
  <si>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</si>
  <si>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</si>
  <si>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</si>
  <si>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</si>
  <si>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</si>
  <si>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</si>
  <si>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</si>
  <si>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</si>
  <si>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</si>
  <si>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</si>
  <si>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</si>
  <si>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</si>
  <si>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</si>
  <si>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</si>
  <si>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</si>
  <si>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</si>
  <si>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</si>
  <si>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</si>
  <si>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</si>
  <si>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</si>
  <si>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</si>
  <si>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</si>
  <si>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</si>
  <si>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</si>
  <si>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</si>
  <si>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</si>
  <si>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</si>
  <si>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</si>
  <si>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</si>
  <si>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</si>
  <si>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</si>
  <si>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</si>
  <si>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</si>
  <si>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</si>
  <si>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</si>
  <si>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</si>
  <si>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</si>
  <si>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</si>
  <si>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</si>
  <si>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</si>
  <si>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</si>
  <si>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</si>
  <si>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</si>
  <si>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</si>
  <si>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</si>
  <si>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</si>
  <si>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</si>
  <si>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</si>
  <si>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</si>
  <si>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</si>
  <si>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</si>
  <si>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</si>
  <si>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</si>
  <si>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</si>
  <si>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</si>
  <si>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</si>
  <si>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</si>
  <si>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</si>
  <si>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</si>
  <si>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</si>
  <si>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</si>
  <si>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</si>
  <si>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</si>
  <si>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</si>
  <si>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</si>
  <si>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</si>
  <si>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</si>
  <si>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</si>
  <si>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</si>
  <si>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</si>
  <si>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</si>
  <si>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</si>
  <si>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</si>
  <si>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</si>
  <si>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</si>
  <si>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</si>
  <si>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</si>
  <si>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</si>
  <si>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</si>
  <si>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</si>
  <si>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</si>
  <si>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</si>
  <si>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</si>
  <si>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</si>
  <si>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</si>
  <si>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</si>
  <si>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</si>
  <si>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</si>
  <si>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</si>
  <si>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</si>
  <si>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</si>
  <si>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</si>
  <si>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</si>
  <si>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</si>
  <si>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</si>
  <si>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</si>
  <si>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</si>
  <si>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</si>
  <si>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</si>
  <si>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</si>
  <si>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</si>
  <si>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</si>
  <si>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</si>
  <si>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</si>
  <si>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</si>
  <si>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</si>
  <si>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</si>
  <si>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</si>
  <si>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</si>
  <si>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</si>
  <si>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</si>
  <si>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</si>
  <si>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</si>
  <si>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</si>
  <si>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</si>
  <si>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</si>
  <si>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</si>
  <si>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</si>
  <si>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</si>
  <si>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</si>
  <si>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</si>
  <si>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</si>
  <si>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</si>
  <si>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</si>
  <si>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</si>
  <si>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</si>
  <si>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</si>
  <si>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</si>
  <si>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</si>
  <si>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</si>
  <si>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</si>
  <si>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</si>
  <si>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</si>
  <si>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</si>
  <si>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</si>
  <si>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</si>
  <si>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</si>
  <si>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</si>
  <si>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</si>
  <si>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</si>
  <si>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</si>
  <si>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</si>
  <si>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</si>
  <si>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</si>
  <si>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</si>
  <si>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</si>
  <si>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</si>
  <si>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</si>
  <si>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</si>
  <si>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</si>
  <si>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</si>
  <si>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</si>
  <si>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</si>
  <si>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</si>
  <si>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</si>
  <si>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</si>
  <si>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</si>
  <si>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</si>
  <si>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</si>
  <si>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</si>
  <si>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</si>
  <si>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</si>
  <si>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</si>
  <si>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</si>
  <si>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</si>
  <si>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</si>
  <si>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</si>
  <si>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</si>
  <si>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</si>
  <si>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</si>
  <si>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</si>
  <si>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</si>
  <si>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</si>
  <si>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</si>
  <si>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</si>
  <si>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</si>
  <si>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</si>
  <si>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</si>
  <si>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</si>
  <si>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</si>
  <si>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</si>
  <si>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</si>
  <si>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</si>
  <si>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</si>
  <si>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</si>
  <si>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</si>
  <si>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</si>
  <si>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</si>
  <si>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</si>
  <si>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</si>
  <si>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</si>
  <si>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</si>
  <si>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</si>
  <si>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</si>
  <si>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</si>
  <si>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</si>
  <si>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</si>
  <si>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</si>
  <si>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</si>
  <si>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</si>
  <si>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</si>
  <si>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</si>
  <si>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</si>
  <si>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</si>
  <si>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</si>
  <si>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</si>
  <si>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</si>
  <si>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</si>
  <si>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</si>
  <si>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</si>
  <si>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</si>
  <si>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</si>
  <si>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</si>
  <si>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</si>
  <si>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</si>
  <si>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</si>
  <si>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</si>
  <si>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</si>
  <si>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</si>
  <si>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</si>
  <si>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</si>
  <si>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</si>
  <si>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</si>
  <si>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</si>
  <si>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</si>
  <si>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</si>
  <si>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</si>
  <si>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</si>
  <si>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</si>
  <si>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</si>
  <si>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</si>
  <si>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</si>
  <si>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</si>
  <si>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</si>
  <si>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</si>
  <si>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</si>
  <si>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</si>
  <si>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</si>
  <si>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</si>
  <si>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</si>
  <si>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</si>
  <si>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</si>
  <si>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</si>
  <si>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</si>
  <si>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</si>
  <si>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</si>
  <si>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</si>
  <si>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</si>
  <si>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</si>
  <si>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</si>
  <si>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</si>
  <si>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</si>
  <si>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</si>
  <si>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</si>
  <si>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</si>
  <si>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</si>
  <si>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</si>
  <si>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</si>
  <si>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</si>
  <si>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</si>
  <si>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</si>
  <si>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</si>
  <si>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</si>
  <si>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</si>
  <si>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</si>
  <si>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</si>
  <si>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</si>
  <si>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</si>
  <si>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</si>
  <si>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</si>
  <si>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</si>
  <si>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</si>
  <si>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</si>
  <si>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</si>
  <si>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</si>
  <si>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</si>
  <si>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</si>
  <si>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</si>
  <si>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</si>
  <si>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</si>
  <si>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</si>
  <si>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</si>
  <si>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</si>
  <si>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</si>
  <si>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</si>
  <si>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</si>
  <si>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</si>
  <si>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</si>
  <si>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</si>
  <si>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</si>
  <si>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</si>
  <si>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</si>
  <si>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</si>
  <si>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</si>
  <si>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</si>
  <si>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</si>
  <si>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</si>
  <si>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</si>
  <si>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</si>
  <si>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</si>
  <si>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</si>
  <si>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</si>
  <si>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</si>
  <si>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</si>
  <si>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</si>
  <si>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</si>
  <si>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</si>
  <si>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</si>
  <si>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</si>
  <si>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</si>
  <si>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</si>
  <si>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</si>
  <si>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</si>
  <si>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</si>
  <si>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</si>
  <si>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</si>
  <si>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</si>
  <si>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</si>
  <si>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</si>
  <si>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</si>
  <si>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</si>
  <si>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</si>
  <si>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</si>
  <si>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</si>
  <si>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</si>
  <si>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</si>
  <si>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</si>
  <si>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</si>
  <si>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</si>
  <si>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</si>
  <si>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</si>
  <si>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</si>
  <si>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</si>
  <si>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</si>
  <si>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</si>
  <si>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</si>
  <si>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</si>
  <si>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</si>
  <si>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</si>
  <si>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</si>
  <si>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</si>
  <si>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</si>
  <si>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</si>
  <si>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</si>
  <si>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</si>
  <si>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</si>
  <si>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</si>
  <si>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</si>
  <si>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</si>
  <si>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</si>
  <si>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</si>
  <si>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</si>
  <si>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</si>
  <si>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</si>
  <si>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</si>
  <si>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</si>
  <si>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</si>
  <si>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</si>
  <si>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</si>
  <si>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</si>
  <si>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</si>
  <si>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</si>
  <si>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</si>
  <si>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</si>
  <si>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</si>
  <si>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</si>
  <si>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</si>
  <si>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</si>
  <si>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</si>
  <si>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</si>
  <si>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</si>
  <si>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</si>
  <si>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</si>
  <si>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</si>
  <si>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</si>
  <si>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</si>
  <si>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</si>
  <si>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</si>
  <si>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</si>
  <si>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</si>
  <si>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</si>
  <si>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</si>
  <si>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</si>
  <si>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</si>
  <si>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</si>
  <si>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</si>
  <si>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</si>
  <si>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</si>
  <si>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</si>
  <si>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</si>
  <si>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</si>
  <si>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</si>
  <si>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</si>
  <si>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</si>
  <si>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</si>
  <si>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</si>
  <si>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</si>
  <si>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</si>
  <si>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</si>
  <si>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</si>
  <si>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</si>
  <si>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</si>
  <si>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</si>
  <si>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</si>
  <si>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</si>
  <si>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</si>
  <si>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</si>
  <si>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</si>
  <si>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</si>
  <si>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</si>
  <si>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</si>
  <si>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</si>
  <si>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</si>
  <si>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</si>
  <si>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</si>
  <si>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</si>
  <si>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</si>
  <si>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</si>
  <si>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</si>
  <si>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</si>
  <si>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</si>
  <si>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</si>
  <si>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</si>
  <si>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</si>
  <si>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</si>
  <si>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</si>
  <si>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</si>
  <si>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</si>
  <si>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</si>
  <si>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</si>
  <si>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</si>
  <si>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</si>
  <si>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</si>
  <si>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</si>
  <si>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</si>
  <si>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</si>
  <si>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</si>
  <si>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</si>
  <si>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</si>
  <si>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</si>
  <si>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</si>
  <si>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</si>
  <si>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</si>
  <si>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</si>
  <si>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</si>
  <si>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</si>
  <si>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</si>
  <si>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</si>
  <si>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</si>
  <si>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</si>
  <si>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</si>
  <si>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</si>
  <si>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</si>
  <si>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</si>
  <si>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</si>
  <si>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</si>
  <si>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</si>
  <si>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</si>
  <si>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</si>
  <si>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</si>
  <si>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</si>
  <si>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</si>
  <si>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</si>
  <si>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</si>
  <si>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</si>
  <si>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</si>
  <si>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</si>
  <si>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</si>
  <si>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</si>
  <si>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</si>
  <si>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</si>
  <si>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</si>
  <si>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</si>
  <si>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</si>
  <si>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</si>
  <si>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</si>
  <si>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</si>
  <si>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</si>
  <si>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</si>
  <si>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</si>
  <si>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</si>
  <si>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</si>
  <si>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</si>
  <si>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</si>
  <si>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</si>
  <si>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</si>
  <si>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</si>
  <si>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</si>
  <si>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</si>
  <si>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</si>
  <si>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</si>
  <si>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</si>
  <si>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</si>
  <si>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</si>
  <si>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</si>
  <si>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</si>
  <si>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</si>
  <si>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</si>
  <si>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</si>
  <si>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</si>
  <si>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</si>
  <si>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</si>
  <si>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</si>
  <si>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</si>
  <si>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</si>
  <si>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</si>
  <si>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</si>
  <si>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</si>
  <si>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</si>
  <si>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</si>
  <si>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</si>
  <si>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</si>
  <si>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</si>
  <si>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</si>
  <si>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</si>
  <si>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</si>
  <si>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</si>
  <si>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</si>
  <si>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</si>
  <si>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</si>
  <si>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</si>
  <si>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</si>
  <si>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</si>
  <si>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</si>
  <si>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</si>
  <si>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</si>
  <si>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</si>
  <si>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</si>
  <si>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</si>
  <si>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</si>
  <si>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</si>
  <si>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</si>
  <si>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</si>
  <si>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</si>
  <si>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</si>
  <si>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</si>
  <si>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</si>
  <si>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</si>
  <si>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</si>
  <si>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</si>
  <si>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</si>
  <si>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</si>
  <si>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</si>
  <si>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</si>
  <si>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</si>
  <si>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</si>
  <si>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</si>
  <si>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</si>
  <si>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</si>
  <si>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</si>
  <si>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</si>
  <si>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</si>
  <si>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</si>
  <si>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</si>
  <si>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</si>
  <si>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</si>
  <si>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</si>
  <si>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</si>
  <si>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</si>
  <si>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</si>
  <si>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</si>
  <si>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</si>
  <si>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</si>
  <si>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</si>
  <si>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</si>
  <si>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</si>
  <si>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</si>
  <si>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</si>
  <si>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</si>
  <si>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</si>
  <si>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</si>
  <si>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</si>
  <si>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</si>
  <si>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</si>
  <si>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</si>
  <si>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</si>
  <si>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</si>
  <si>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</si>
  <si>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</si>
  <si>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</si>
  <si>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</si>
  <si>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</si>
  <si>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</si>
  <si>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</si>
  <si>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</si>
  <si>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</si>
  <si>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</si>
  <si>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</si>
  <si>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</si>
  <si>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</si>
  <si>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</si>
  <si>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</si>
  <si>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</si>
  <si>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</si>
  <si>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</si>
  <si>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</si>
  <si>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</si>
  <si>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</si>
  <si>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</si>
  <si>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</si>
  <si>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</si>
  <si>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</si>
  <si>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</si>
  <si>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</si>
  <si>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</si>
  <si>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</si>
  <si>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</si>
  <si>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</si>
  <si>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</si>
  <si>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</si>
  <si>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</si>
  <si>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</si>
  <si>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</si>
  <si>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</si>
  <si>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</si>
  <si>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</si>
  <si>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</si>
  <si>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</si>
  <si>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</si>
  <si>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</si>
  <si>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</si>
  <si>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</si>
  <si>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</si>
  <si>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</si>
  <si>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</si>
  <si>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</si>
  <si>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</si>
  <si>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</si>
  <si>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</si>
  <si>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</si>
  <si>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</si>
  <si>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</si>
  <si>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</si>
  <si>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</si>
  <si>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</si>
  <si>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</si>
  <si>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</si>
  <si>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</si>
  <si>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</si>
  <si>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</si>
  <si>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</si>
  <si>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</si>
  <si>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</si>
  <si>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</si>
  <si>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</si>
  <si>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</si>
  <si>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</si>
  <si>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</si>
  <si>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</si>
  <si>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</si>
  <si>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</si>
  <si>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</si>
  <si>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</si>
  <si>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</si>
  <si>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</si>
  <si>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</si>
  <si>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</si>
  <si>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</si>
  <si>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</si>
  <si>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</si>
  <si>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</si>
  <si>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</si>
  <si>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</si>
  <si>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</si>
  <si>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</si>
  <si>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</si>
  <si>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</si>
  <si>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</si>
  <si>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</si>
  <si>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</si>
  <si>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</si>
  <si>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</si>
  <si>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</si>
  <si>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</si>
  <si>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</si>
  <si>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</si>
  <si>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</si>
  <si>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</si>
  <si>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</si>
  <si>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</si>
  <si>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</si>
  <si>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</si>
  <si>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</si>
  <si>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</si>
  <si>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</si>
  <si>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</si>
  <si>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</si>
  <si>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</si>
  <si>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</si>
  <si>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</si>
  <si>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</si>
  <si>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</si>
  <si>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</si>
  <si>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</si>
  <si>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</si>
  <si>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</si>
  <si>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</si>
  <si>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</si>
  <si>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</si>
  <si>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</si>
  <si>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</si>
  <si>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</si>
  <si>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</si>
  <si>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</si>
  <si>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</si>
  <si>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</si>
  <si>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</si>
  <si>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</si>
  <si>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</si>
  <si>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</si>
  <si>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</si>
  <si>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</si>
  <si>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</si>
  <si>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</si>
  <si>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</si>
  <si>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</si>
  <si>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</si>
  <si>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</si>
  <si>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</si>
  <si>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</si>
  <si>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</si>
  <si>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</si>
  <si>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</si>
  <si>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</si>
  <si>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</si>
  <si>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</si>
  <si>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</si>
  <si>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</si>
  <si>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</si>
  <si>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</si>
  <si>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</si>
  <si>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</si>
  <si>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</si>
  <si>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</si>
  <si>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</si>
  <si>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</si>
  <si>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</si>
  <si>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</si>
  <si>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</si>
  <si>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</si>
  <si>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</si>
  <si>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</si>
  <si>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</si>
  <si>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</si>
  <si>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</si>
  <si>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</si>
  <si>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</si>
  <si>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</si>
  <si>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</si>
  <si>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</si>
  <si>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</si>
  <si>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</si>
  <si>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</si>
  <si>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</si>
  <si>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</si>
  <si>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</si>
  <si>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</si>
  <si>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</si>
  <si>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</si>
  <si>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</si>
  <si>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</si>
  <si>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</si>
  <si>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</si>
  <si>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</si>
  <si>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</si>
  <si>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</si>
  <si>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</si>
  <si>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</si>
  <si>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</si>
  <si>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</si>
  <si>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</si>
  <si>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</si>
  <si>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</si>
  <si>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</si>
  <si>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</si>
  <si>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</si>
  <si>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</si>
  <si>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</si>
  <si>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</si>
  <si>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</si>
  <si>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</si>
  <si>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</si>
  <si>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</si>
  <si>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</si>
  <si>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</si>
  <si>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</si>
  <si>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</si>
  <si>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</si>
  <si>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</si>
  <si>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</si>
  <si>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</si>
  <si>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</si>
  <si>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</si>
  <si>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</si>
  <si>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</si>
  <si>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</si>
  <si>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</si>
  <si>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</si>
  <si>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</si>
  <si>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</si>
  <si>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</si>
  <si>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</si>
  <si>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</si>
  <si>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</si>
  <si>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</si>
  <si>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</si>
  <si>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</si>
  <si>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</si>
  <si>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</si>
  <si>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</si>
  <si>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</si>
  <si>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</si>
  <si>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</si>
  <si>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</si>
  <si>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</si>
  <si>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</si>
  <si>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</si>
  <si>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</si>
  <si>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</si>
  <si>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</si>
  <si>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</si>
  <si>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</si>
  <si>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</si>
  <si>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</si>
  <si>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</si>
  <si>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</si>
  <si>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</si>
  <si>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</si>
  <si>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</si>
  <si>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</si>
  <si>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</si>
  <si>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</si>
  <si>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</si>
  <si>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</si>
  <si>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</si>
  <si>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</si>
  <si>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</si>
  <si>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</si>
  <si>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</si>
  <si>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</si>
  <si>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</si>
  <si>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</si>
  <si>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</si>
  <si>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</si>
  <si>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</si>
  <si>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</si>
  <si>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</si>
  <si>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</si>
  <si>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</si>
  <si>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</si>
  <si>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</si>
  <si>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</si>
  <si>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</si>
  <si>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</si>
  <si>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</si>
  <si>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</si>
  <si>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</si>
  <si>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</si>
  <si>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</si>
  <si>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</si>
  <si>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</si>
  <si>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</si>
  <si>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</si>
  <si>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</si>
  <si>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</si>
  <si>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</si>
  <si>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</si>
  <si>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</si>
  <si>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</si>
  <si>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</si>
  <si>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</si>
  <si>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</si>
  <si>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</si>
  <si>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</si>
  <si>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</si>
  <si>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</si>
  <si>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</si>
  <si>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</si>
  <si>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</si>
  <si>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</si>
  <si>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</si>
  <si>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</si>
  <si>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</si>
  <si>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</si>
  <si>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</si>
  <si>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</si>
  <si>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</si>
  <si>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</si>
  <si>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</si>
  <si>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</si>
  <si>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</si>
  <si>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</si>
  <si>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</si>
  <si>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</si>
  <si>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</si>
  <si>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</si>
  <si>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</si>
  <si>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</si>
  <si>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</si>
  <si>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</si>
  <si>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</si>
  <si>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</si>
  <si>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</si>
  <si>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</si>
  <si>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</si>
  <si>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</si>
  <si>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</si>
  <si>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</si>
  <si>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</si>
  <si>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</si>
  <si>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</si>
  <si>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</si>
  <si>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</si>
  <si>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</si>
  <si>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</si>
  <si>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</si>
  <si>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</si>
  <si>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</si>
  <si>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</si>
  <si>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</si>
  <si>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</si>
  <si>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</si>
  <si>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</si>
  <si>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</si>
  <si>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</si>
  <si>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</si>
  <si>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</si>
  <si>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</si>
  <si>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</si>
  <si>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</si>
  <si>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</si>
  <si>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</si>
  <si>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</si>
  <si>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</si>
  <si>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</si>
  <si>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</si>
  <si>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</si>
  <si>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</si>
  <si>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</si>
  <si>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</si>
  <si>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</si>
  <si>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</si>
  <si>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</si>
  <si>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</si>
  <si>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</si>
  <si>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</si>
  <si>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</si>
  <si>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</si>
  <si>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</si>
  <si>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</si>
  <si>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</si>
  <si>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</si>
  <si>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</si>
  <si>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</si>
  <si>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</si>
  <si>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</si>
  <si>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</si>
  <si>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</si>
  <si>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</si>
  <si>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</si>
  <si>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</si>
  <si>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</si>
  <si>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</si>
  <si>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</si>
  <si>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</si>
  <si>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</si>
  <si>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</si>
  <si>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</si>
  <si>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</si>
  <si>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</si>
  <si>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</si>
  <si>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</si>
  <si>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</si>
  <si>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</si>
  <si>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</si>
  <si>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</si>
  <si>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</si>
  <si>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</si>
  <si>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</si>
  <si>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</si>
  <si>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</si>
  <si>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</si>
  <si>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</si>
  <si>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</si>
  <si>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</si>
  <si>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</si>
  <si>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</si>
  <si>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</si>
  <si>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</si>
  <si>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</si>
  <si>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</si>
  <si>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</si>
  <si>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</si>
  <si>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</si>
  <si>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</si>
  <si>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</si>
  <si>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</si>
  <si>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</si>
  <si>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</si>
  <si>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</si>
  <si>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</si>
  <si>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</si>
  <si>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</si>
  <si>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</si>
  <si>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</si>
  <si>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</si>
  <si>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</si>
  <si>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</si>
  <si>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</si>
  <si>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</si>
  <si>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</si>
  <si>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</si>
  <si>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</si>
  <si>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</si>
  <si>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</si>
  <si>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</si>
  <si>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</si>
  <si>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</si>
  <si>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</si>
  <si>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</si>
  <si>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</si>
  <si>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</si>
  <si>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</si>
  <si>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</si>
  <si>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</si>
  <si>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</si>
  <si>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</si>
  <si>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</si>
  <si>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</si>
  <si>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</si>
  <si>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</si>
  <si>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</si>
  <si>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</si>
  <si>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</si>
  <si>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</si>
  <si>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</si>
  <si>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</si>
  <si>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</si>
  <si>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</si>
  <si>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</si>
  <si>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</si>
  <si>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</si>
  <si>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</si>
  <si>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</si>
  <si>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</si>
  <si>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</si>
  <si>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</si>
  <si>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</si>
  <si>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</si>
  <si>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</si>
  <si>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</si>
  <si>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</si>
  <si>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</si>
  <si>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</si>
  <si>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</si>
  <si>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</si>
  <si>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</si>
  <si>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</si>
  <si>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</si>
  <si>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</si>
  <si>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</si>
  <si>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</si>
  <si>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</si>
  <si>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</si>
  <si>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</si>
  <si>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</si>
  <si>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</si>
  <si>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</si>
  <si>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</si>
  <si>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</si>
  <si>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</si>
  <si>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</si>
  <si>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</si>
  <si>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</si>
  <si>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</si>
  <si>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</si>
  <si>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</si>
  <si>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</si>
  <si>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</si>
  <si>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</si>
  <si>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</si>
  <si>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</si>
  <si>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</si>
  <si>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</si>
  <si>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</si>
  <si>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</si>
  <si>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</si>
  <si>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</si>
  <si>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</si>
  <si>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</si>
  <si>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</si>
  <si>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</si>
  <si>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</si>
  <si>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</si>
  <si>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</si>
  <si>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</si>
  <si>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</si>
  <si>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</si>
  <si>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</si>
  <si>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</si>
  <si>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</si>
  <si>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</si>
  <si>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</si>
  <si>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</si>
  <si>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</si>
  <si>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</si>
  <si>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</si>
  <si>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</si>
  <si>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</si>
  <si>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</si>
  <si>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</si>
  <si>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</si>
  <si>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</si>
  <si>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</si>
  <si>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</si>
  <si>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</si>
  <si>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</si>
  <si>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</si>
  <si>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</si>
  <si>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</si>
  <si>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</si>
  <si>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</si>
  <si>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</si>
  <si>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</si>
  <si>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</si>
  <si>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</si>
  <si>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</si>
  <si>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</si>
  <si>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</si>
  <si>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</si>
  <si>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</si>
  <si>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</si>
  <si>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</si>
  <si>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</si>
  <si>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</si>
  <si>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</si>
  <si>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</si>
  <si>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</si>
  <si>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</si>
  <si>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</si>
  <si>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</si>
  <si>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</si>
  <si>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</si>
  <si>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</si>
  <si>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</si>
  <si>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</si>
  <si>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</si>
  <si>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</si>
  <si>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</si>
  <si>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</si>
  <si>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</si>
  <si>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</si>
  <si>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</si>
  <si>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</si>
  <si>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</si>
  <si>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</si>
  <si>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</si>
  <si>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</si>
  <si>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</si>
  <si>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</si>
  <si>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</si>
  <si>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</si>
  <si>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</si>
  <si>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</si>
  <si>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</si>
  <si>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</si>
  <si>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</si>
  <si>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</si>
  <si>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</si>
  <si>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</si>
  <si>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</si>
  <si>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</si>
  <si>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</si>
  <si>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</si>
  <si>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</si>
  <si>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</si>
  <si>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</si>
  <si>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</si>
  <si>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</si>
  <si>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</si>
  <si>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</si>
  <si>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</si>
  <si>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</si>
  <si>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</si>
  <si>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</si>
  <si>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</si>
  <si>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</si>
  <si>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</si>
  <si>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</si>
  <si>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</si>
  <si>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</si>
  <si>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</si>
  <si>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</si>
  <si>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</si>
  <si>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</si>
  <si>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</si>
  <si>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</si>
  <si>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</si>
  <si>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</si>
  <si>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</si>
  <si>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</si>
  <si>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</si>
  <si>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</si>
  <si>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</si>
  <si>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</si>
  <si>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</si>
  <si>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</si>
  <si>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</si>
  <si>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</si>
  <si>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</si>
  <si>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</si>
  <si>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</si>
  <si>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</si>
  <si>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</si>
  <si>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</si>
  <si>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</si>
  <si>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</si>
  <si>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</si>
  <si>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</si>
  <si>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</si>
  <si>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</si>
  <si>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</si>
  <si>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</si>
  <si>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</si>
  <si>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</si>
  <si>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</si>
  <si>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</si>
  <si>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</si>
  <si>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</si>
  <si>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</si>
  <si>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</si>
  <si>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</si>
  <si>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</si>
  <si>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</si>
  <si>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</si>
  <si>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</si>
  <si>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</si>
  <si>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</si>
  <si>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</si>
  <si>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</si>
  <si>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</si>
  <si>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</si>
  <si>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</si>
  <si>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</si>
  <si>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</si>
  <si>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</si>
  <si>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</si>
  <si>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</si>
  <si>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</si>
  <si>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</si>
  <si>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</si>
  <si>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</si>
  <si>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</si>
  <si>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</si>
  <si>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</si>
  <si>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</si>
  <si>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</si>
  <si>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</si>
  <si>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</si>
  <si>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</si>
  <si>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</si>
  <si>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</si>
  <si>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</si>
  <si>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</si>
  <si>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</si>
  <si>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</si>
  <si>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</si>
  <si>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</si>
  <si>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</si>
  <si>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</si>
  <si>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</si>
  <si>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</si>
  <si>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</si>
  <si>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</si>
  <si>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</si>
  <si>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</si>
  <si>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</si>
  <si>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</si>
  <si>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</si>
  <si>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</si>
  <si>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</si>
  <si>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</si>
  <si>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</si>
  <si>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</si>
  <si>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</si>
  <si>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</si>
  <si>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</si>
  <si>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</si>
  <si>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</si>
  <si>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</si>
  <si>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</si>
  <si>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</si>
  <si>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</si>
  <si>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</si>
  <si>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</si>
  <si>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</si>
  <si>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</si>
  <si>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</si>
  <si>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</si>
  <si>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</si>
  <si>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</si>
  <si>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</si>
  <si>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</si>
  <si>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</si>
  <si>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</si>
  <si>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</si>
  <si>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</si>
  <si>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</si>
  <si>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</si>
  <si>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</si>
  <si>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</si>
  <si>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</si>
  <si>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</si>
  <si>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</si>
  <si>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</si>
  <si>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</si>
  <si>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</si>
  <si>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</si>
  <si>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</si>
  <si>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</si>
  <si>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</si>
  <si>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</si>
  <si>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</si>
  <si>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</si>
  <si>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</si>
  <si>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</si>
  <si>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</si>
  <si>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</si>
  <si>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</si>
  <si>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</si>
  <si>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</si>
  <si>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</si>
  <si>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</si>
  <si>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</si>
  <si>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</si>
  <si>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</si>
  <si>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</si>
  <si>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</si>
  <si>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</si>
  <si>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</si>
  <si>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</si>
  <si>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</si>
  <si>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</si>
  <si>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</si>
  <si>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</si>
  <si>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</si>
  <si>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</si>
  <si>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</si>
  <si>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</si>
  <si>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</si>
  <si>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</si>
  <si>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</si>
  <si>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</si>
  <si>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</si>
  <si>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</si>
  <si>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</si>
  <si>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</si>
  <si>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</si>
  <si>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</si>
  <si>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</si>
  <si>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</si>
  <si>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</si>
  <si>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</si>
  <si>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</si>
  <si>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</si>
  <si>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</si>
  <si>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</si>
  <si>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</si>
  <si>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</si>
  <si>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</si>
  <si>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</si>
  <si>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</si>
  <si>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</si>
  <si>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</si>
  <si>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</si>
  <si>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</si>
  <si>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</si>
  <si>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</si>
  <si>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</si>
  <si>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</si>
  <si>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</si>
  <si>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</si>
  <si>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</si>
  <si>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</si>
  <si>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</si>
  <si>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</si>
  <si>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</si>
  <si>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</si>
  <si>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</si>
  <si>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</si>
  <si>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</si>
  <si>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</si>
  <si>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</si>
  <si>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</si>
  <si>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</si>
  <si>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</si>
  <si>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</si>
  <si>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</si>
  <si>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</si>
  <si>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</si>
  <si>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</si>
  <si>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</si>
  <si>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</si>
  <si>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</si>
  <si>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</si>
  <si>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</si>
  <si>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</si>
  <si>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</si>
  <si>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</si>
  <si>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</si>
  <si>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</si>
  <si>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</si>
  <si>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</si>
  <si>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</si>
  <si>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</si>
  <si>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</si>
  <si>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</si>
  <si>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</si>
  <si>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</si>
  <si>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</si>
  <si>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</si>
  <si>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</si>
  <si>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</si>
  <si>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</si>
  <si>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</si>
  <si>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</si>
  <si>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</si>
  <si>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</si>
  <si>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</si>
  <si>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</si>
  <si>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</si>
  <si>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</si>
  <si>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</si>
  <si>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</si>
  <si>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</si>
  <si>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</si>
  <si>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</si>
  <si>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</si>
  <si>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</si>
  <si>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</si>
  <si>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</si>
  <si>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</si>
  <si>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</si>
  <si>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</si>
  <si>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</si>
  <si>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</si>
  <si>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</si>
  <si>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</si>
  <si>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</si>
  <si>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</si>
  <si>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</si>
  <si>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</si>
  <si>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</si>
  <si>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</si>
  <si>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</si>
  <si>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</si>
  <si>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</si>
  <si>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</si>
  <si>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</si>
  <si>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</si>
  <si>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</si>
  <si>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</si>
  <si>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</si>
  <si>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</si>
  <si>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</si>
  <si>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</si>
  <si>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</si>
  <si>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</si>
  <si>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</si>
  <si>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</si>
  <si>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</si>
  <si>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</si>
  <si>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</si>
  <si>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</si>
  <si>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</si>
  <si>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</si>
  <si>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</si>
  <si>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</si>
  <si>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</si>
  <si>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</si>
  <si>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</si>
  <si>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</si>
  <si>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</si>
  <si>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</si>
  <si>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</si>
  <si>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</si>
  <si>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</si>
  <si>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</si>
  <si>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</si>
  <si>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</si>
  <si>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</si>
  <si>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</si>
  <si>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</si>
  <si>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</si>
  <si>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</si>
  <si>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</si>
  <si>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</si>
  <si>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</si>
  <si>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</si>
  <si>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</si>
  <si>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</si>
  <si>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</si>
  <si>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</si>
  <si>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</si>
  <si>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</si>
  <si>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</si>
  <si>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</si>
  <si>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</si>
  <si>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</si>
  <si>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</si>
  <si>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</si>
  <si>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</si>
  <si>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</si>
  <si>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</si>
  <si>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</si>
  <si>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</si>
  <si>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</si>
  <si>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</si>
  <si>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</si>
  <si>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</si>
  <si>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</si>
  <si>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</si>
  <si>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</si>
  <si>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</si>
  <si>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</si>
  <si>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</si>
  <si>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</si>
  <si>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</si>
  <si>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</si>
  <si>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</si>
  <si>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</si>
  <si>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</si>
  <si>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</si>
  <si>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</si>
  <si>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</si>
  <si>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</si>
  <si>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</si>
  <si>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</si>
  <si>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</si>
  <si>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</si>
  <si>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</si>
  <si>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</si>
  <si>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</si>
  <si>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</si>
  <si>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</si>
  <si>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</si>
  <si>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</si>
  <si>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</si>
  <si>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</si>
  <si>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</si>
  <si>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</si>
  <si>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</si>
  <si>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</si>
  <si>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</si>
  <si>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</si>
  <si>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</si>
  <si>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</si>
  <si>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</si>
  <si>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</si>
  <si>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</si>
  <si>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</si>
  <si>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</si>
  <si>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</si>
  <si>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</si>
  <si>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</si>
  <si>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</si>
  <si>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</si>
  <si>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</si>
  <si>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</si>
  <si>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</si>
  <si>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</si>
  <si>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</si>
  <si>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</si>
  <si>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</si>
  <si>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</si>
  <si>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</si>
  <si>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</si>
  <si>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</si>
  <si>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</si>
  <si>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</si>
  <si>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</si>
  <si>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</si>
  <si>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</si>
  <si>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</si>
  <si>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</si>
  <si>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</si>
  <si>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</si>
  <si>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</si>
  <si>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</si>
  <si>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</si>
  <si>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</si>
  <si>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</si>
  <si>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</si>
  <si>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</si>
  <si>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</si>
  <si>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</si>
  <si>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</si>
  <si>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</si>
  <si>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</si>
  <si>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</si>
  <si>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</si>
  <si>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</si>
  <si>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</si>
  <si>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</si>
  <si>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</si>
  <si>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</si>
  <si>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</si>
  <si>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</si>
  <si>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</si>
  <si>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</si>
  <si>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</si>
  <si>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</si>
  <si>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</si>
  <si>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</si>
  <si>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</si>
  <si>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</si>
  <si>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</si>
  <si>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</si>
  <si>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</si>
  <si>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</si>
  <si>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</si>
  <si>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</si>
  <si>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</si>
  <si>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</si>
  <si>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</si>
  <si>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</si>
  <si>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</si>
  <si>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</si>
  <si>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</si>
  <si>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</si>
  <si>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</si>
  <si>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</si>
  <si>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</si>
  <si>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</si>
  <si>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</si>
  <si>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</si>
  <si>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</si>
  <si>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</si>
  <si>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</si>
  <si>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</si>
  <si>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</si>
  <si>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</si>
  <si>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</si>
  <si>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</si>
  <si>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</si>
  <si>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</si>
  <si>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</si>
  <si>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</si>
  <si>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</si>
  <si>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</si>
  <si>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</si>
  <si>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</si>
  <si>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</si>
  <si>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</si>
  <si>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</si>
  <si>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</si>
  <si>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</si>
  <si>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</si>
  <si>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</si>
  <si>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</si>
  <si>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</si>
  <si>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</si>
  <si>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</si>
  <si>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</si>
  <si>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</si>
  <si>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</si>
  <si>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</si>
  <si>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</si>
  <si>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</si>
  <si>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</si>
  <si>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</si>
  <si>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</si>
  <si>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</si>
  <si>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</si>
  <si>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</si>
  <si>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</si>
  <si>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</si>
  <si>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</si>
  <si>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</si>
  <si>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</si>
  <si>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</si>
  <si>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</si>
  <si>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</si>
  <si>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</si>
  <si>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</si>
  <si>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</si>
  <si>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</si>
  <si>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</si>
  <si>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</si>
  <si>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</si>
  <si>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</si>
  <si>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</si>
  <si>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</si>
  <si>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</si>
  <si>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</si>
  <si>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</si>
  <si>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</si>
  <si>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</si>
  <si>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</si>
  <si>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</si>
  <si>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</si>
  <si>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</si>
  <si>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</si>
  <si>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</si>
  <si>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</si>
  <si>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</si>
  <si>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</si>
  <si>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</si>
  <si>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</si>
  <si>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</si>
  <si>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</si>
  <si>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</si>
  <si>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</si>
  <si>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</si>
  <si>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</si>
  <si>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</si>
  <si>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</si>
  <si>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</si>
  <si>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</si>
  <si>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</si>
  <si>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</si>
  <si>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</si>
  <si>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</si>
  <si>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</si>
  <si>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</si>
  <si>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</si>
  <si>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</si>
  <si>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</si>
  <si>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</si>
  <si>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</si>
  <si>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</si>
  <si>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</si>
  <si>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</si>
  <si>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</si>
  <si>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</si>
  <si>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</si>
  <si>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</si>
  <si>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</si>
  <si>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</si>
  <si>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</si>
  <si>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</si>
  <si>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</si>
  <si>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</si>
  <si>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</si>
  <si>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</si>
  <si>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</si>
  <si>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</si>
  <si>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</si>
  <si>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</si>
  <si>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</si>
  <si>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</si>
  <si>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</si>
  <si>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</si>
  <si>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</si>
  <si>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</si>
  <si>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</si>
  <si>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</si>
  <si>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</si>
  <si>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</si>
  <si>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</si>
  <si>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</si>
  <si>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</si>
  <si>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</si>
  <si>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</si>
  <si>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</si>
  <si>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</si>
  <si>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</si>
  <si>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</si>
  <si>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</si>
  <si>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</si>
  <si>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</si>
  <si>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</si>
  <si>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</si>
  <si>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</si>
  <si>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</si>
  <si>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</si>
  <si>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</si>
  <si>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</si>
  <si>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</si>
  <si>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</si>
  <si>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</si>
  <si>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</si>
  <si>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</si>
  <si>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</si>
  <si>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</si>
  <si>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</si>
  <si>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</si>
  <si>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</si>
  <si>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</si>
  <si>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</si>
  <si>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</si>
  <si>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</si>
  <si>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</si>
  <si>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</si>
  <si>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</si>
  <si>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</si>
  <si>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</si>
  <si>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</si>
  <si>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</si>
  <si>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</si>
  <si>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</si>
  <si>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</si>
  <si>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</si>
  <si>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</si>
  <si>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</si>
  <si>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</si>
  <si>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</si>
  <si>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</si>
  <si>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</si>
  <si>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</si>
  <si>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</si>
  <si>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</si>
  <si>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</si>
  <si>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</si>
  <si>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</si>
  <si>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</si>
  <si>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</si>
  <si>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</si>
  <si>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</si>
  <si>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</si>
  <si>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</si>
  <si>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</si>
  <si>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</si>
  <si>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</si>
  <si>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</si>
  <si>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</si>
  <si>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</si>
  <si>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</si>
  <si>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</si>
  <si>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</si>
  <si>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</si>
  <si>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</si>
  <si>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</si>
  <si>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</si>
  <si>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</si>
  <si>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</si>
  <si>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</si>
  <si>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</si>
  <si>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</si>
  <si>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</si>
  <si>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</si>
  <si>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</si>
  <si>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</si>
  <si>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</si>
  <si>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</si>
  <si>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</si>
  <si>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</si>
  <si>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</si>
  <si>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</si>
  <si>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</si>
  <si>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</si>
  <si>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</si>
  <si>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</si>
  <si>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</si>
  <si>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</si>
  <si>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</si>
  <si>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</si>
  <si>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</si>
  <si>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</si>
  <si>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</si>
  <si>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</si>
  <si>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</si>
  <si>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</si>
  <si>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</si>
  <si>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</si>
  <si>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</si>
  <si>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</si>
  <si>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</si>
  <si>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</si>
  <si>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</si>
  <si>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</si>
  <si>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</si>
  <si>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</si>
  <si>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</si>
  <si>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</si>
  <si>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</si>
  <si>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</si>
  <si>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</si>
  <si>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</si>
  <si>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</si>
  <si>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</si>
  <si>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</si>
  <si>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</si>
  <si>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</si>
  <si>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</si>
  <si>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</si>
  <si>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</si>
  <si>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</si>
  <si>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</si>
  <si>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</si>
  <si>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</si>
  <si>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</si>
  <si>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</si>
  <si>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</si>
  <si>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</si>
  <si>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</si>
  <si>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</si>
  <si>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</si>
  <si>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</si>
  <si>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</si>
  <si>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</si>
  <si>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</si>
  <si>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</si>
  <si>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</si>
  <si>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</si>
  <si>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</si>
  <si>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</si>
  <si>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</si>
  <si>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</si>
  <si>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</si>
  <si>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</si>
  <si>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</si>
  <si>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</si>
  <si>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</si>
  <si>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</si>
  <si>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</si>
  <si>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</si>
  <si>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</si>
  <si>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</si>
  <si>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</si>
  <si>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</si>
  <si>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</si>
  <si>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</si>
  <si>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</si>
  <si>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</si>
  <si>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</si>
  <si>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</si>
  <si>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</si>
  <si>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</si>
  <si>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</si>
  <si>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</si>
  <si>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</si>
  <si>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</si>
  <si>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</si>
  <si>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</si>
  <si>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</si>
  <si>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</si>
  <si>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</si>
  <si>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</si>
  <si>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</si>
  <si>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</si>
  <si>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</si>
  <si>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</si>
  <si>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</si>
  <si>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</si>
  <si>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</si>
  <si>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</si>
  <si>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</si>
  <si>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</si>
  <si>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</si>
  <si>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</si>
  <si>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</si>
  <si>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</si>
  <si>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</si>
  <si>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</si>
  <si>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</si>
  <si>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</si>
  <si>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</si>
  <si>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</si>
  <si>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</si>
  <si>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</si>
  <si>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</si>
  <si>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</si>
  <si>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</si>
  <si>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</si>
  <si>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</si>
  <si>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</si>
  <si>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</si>
  <si>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</si>
  <si>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</si>
  <si>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</si>
  <si>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</si>
  <si>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</si>
  <si>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</si>
  <si>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</si>
  <si>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</si>
  <si>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</si>
  <si>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</si>
  <si>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</si>
  <si>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</si>
  <si>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</si>
  <si>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</si>
  <si>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</si>
  <si>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</si>
  <si>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</si>
  <si>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</si>
  <si>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</si>
  <si>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</si>
  <si>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</si>
  <si>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</si>
  <si>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</si>
  <si>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</si>
  <si>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</si>
  <si>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</si>
  <si>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</si>
  <si>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</si>
  <si>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</si>
  <si>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</si>
  <si>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</si>
  <si>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</si>
  <si>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</si>
  <si>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</si>
  <si>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</si>
  <si>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</si>
  <si>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</si>
  <si>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</si>
  <si>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</si>
  <si>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</si>
  <si>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</si>
  <si>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</si>
  <si>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</si>
  <si>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</si>
  <si>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</si>
  <si>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</si>
  <si>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</si>
  <si>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</si>
  <si>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</si>
  <si>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</si>
  <si>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</si>
  <si>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</si>
  <si>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</si>
  <si>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</si>
  <si>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</si>
  <si>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</si>
  <si>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</si>
  <si>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</si>
  <si>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</si>
  <si>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</si>
  <si>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</si>
  <si>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</si>
  <si>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</si>
  <si>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</si>
  <si>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</si>
  <si>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</si>
  <si>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</si>
  <si>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</si>
  <si>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</si>
  <si>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</si>
  <si>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</si>
  <si>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</si>
  <si>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</si>
  <si>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</si>
  <si>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</si>
  <si>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</si>
  <si>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</si>
  <si>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</si>
  <si>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</si>
  <si>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</si>
  <si>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</si>
  <si>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</si>
  <si>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</si>
  <si>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</si>
  <si>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</si>
  <si>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</si>
  <si>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</si>
  <si>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</si>
  <si>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</si>
  <si>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</si>
  <si>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</si>
  <si>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</si>
  <si>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</si>
  <si>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</si>
  <si>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</si>
  <si>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</si>
  <si>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</si>
  <si>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</si>
  <si>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</si>
  <si>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</si>
  <si>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</si>
  <si>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</si>
  <si>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</si>
  <si>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</si>
  <si>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</si>
  <si>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</si>
  <si>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</si>
  <si>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</si>
  <si>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</si>
  <si>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</si>
  <si>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</si>
  <si>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</si>
  <si>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</si>
  <si>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</si>
  <si>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</si>
  <si>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</si>
  <si>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</si>
  <si>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</si>
  <si>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</si>
  <si>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</si>
  <si>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</si>
  <si>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</si>
  <si>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</si>
  <si>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</si>
  <si>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</si>
  <si>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</si>
  <si>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</si>
  <si>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</si>
  <si>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</si>
  <si>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</si>
  <si>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</si>
  <si>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</si>
  <si>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</si>
  <si>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</si>
  <si>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</si>
  <si>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</si>
  <si>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</si>
  <si>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</si>
  <si>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</si>
  <si>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</si>
  <si>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</si>
  <si>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</si>
  <si>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</si>
  <si>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</si>
  <si>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</si>
  <si>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</si>
  <si>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</si>
  <si>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</si>
  <si>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</si>
  <si>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</si>
  <si>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</si>
  <si>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</si>
  <si>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</si>
  <si>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</si>
  <si>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</si>
  <si>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</si>
  <si>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</si>
  <si>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</si>
  <si>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</si>
  <si>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</si>
  <si>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</si>
  <si>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</si>
  <si>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</si>
  <si>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</si>
  <si>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</si>
  <si>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</si>
  <si>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</si>
  <si>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</si>
  <si>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</si>
  <si>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</si>
  <si>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</si>
  <si>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</si>
  <si>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</si>
  <si>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</si>
  <si>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</si>
  <si>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</si>
  <si>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</si>
  <si>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</si>
  <si>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</si>
  <si>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</si>
  <si>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</si>
  <si>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</si>
  <si>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</si>
  <si>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</si>
  <si>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</si>
  <si>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</si>
  <si>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</si>
  <si>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</si>
  <si>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</si>
  <si>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</si>
  <si>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</si>
  <si>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</si>
  <si>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</si>
  <si>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</si>
  <si>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</si>
  <si>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</si>
  <si>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</si>
  <si>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</si>
  <si>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</si>
  <si>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</si>
  <si>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</si>
  <si>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</si>
  <si>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</si>
  <si>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</si>
  <si>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</si>
  <si>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</si>
  <si>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</si>
  <si>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</si>
  <si>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</si>
  <si>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</si>
  <si>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</si>
  <si>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</si>
  <si>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</si>
  <si>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</si>
  <si>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</si>
  <si>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</si>
  <si>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</si>
  <si>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</si>
  <si>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</si>
  <si>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</si>
  <si>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</si>
  <si>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</si>
  <si>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</si>
  <si>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</si>
  <si>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</si>
  <si>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</si>
  <si>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</si>
  <si>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</si>
  <si>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</si>
  <si>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</si>
  <si>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</si>
  <si>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</si>
  <si>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</si>
  <si>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</si>
  <si>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</si>
  <si>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</si>
  <si>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</si>
  <si>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</si>
  <si>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</si>
  <si>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</si>
  <si>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</si>
  <si>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</si>
  <si>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</si>
  <si>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</si>
  <si>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</si>
  <si>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</si>
  <si>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</si>
  <si>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</si>
  <si>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</si>
  <si>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</si>
  <si>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</si>
  <si>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</si>
  <si>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</si>
  <si>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</si>
  <si>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</si>
  <si>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</si>
  <si>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</si>
  <si>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</si>
  <si>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</si>
  <si>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</si>
  <si>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</si>
  <si>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</si>
  <si>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</si>
  <si>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</si>
  <si>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</si>
  <si>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</si>
  <si>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</si>
  <si>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</si>
  <si>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</si>
  <si>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</si>
  <si>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</si>
  <si>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</si>
  <si>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</si>
  <si>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</si>
  <si>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</si>
  <si>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</si>
  <si>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</si>
  <si>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</si>
  <si>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</si>
  <si>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</si>
  <si>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</si>
  <si>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</si>
  <si>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</si>
  <si>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</si>
  <si>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</si>
  <si>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</si>
  <si>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</si>
  <si>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</si>
  <si>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</si>
  <si>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</si>
  <si>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</si>
  <si>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</si>
  <si>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</si>
  <si>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</si>
  <si>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</si>
  <si>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</si>
  <si>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</si>
  <si>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</si>
  <si>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</si>
  <si>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</si>
  <si>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</si>
  <si>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</si>
  <si>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</si>
  <si>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</si>
  <si>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</si>
  <si>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</si>
  <si>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</si>
  <si>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</si>
  <si>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</si>
  <si>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</si>
  <si>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</si>
  <si>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</si>
  <si>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</si>
  <si>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</si>
  <si>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</si>
  <si>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</si>
  <si>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</si>
  <si>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</si>
  <si>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</si>
  <si>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</si>
  <si>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</si>
  <si>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</si>
  <si>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</si>
  <si>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</si>
  <si>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</si>
  <si>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</si>
  <si>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</si>
  <si>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</si>
  <si>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</si>
  <si>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</si>
  <si>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</si>
  <si>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</si>
  <si>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</si>
  <si>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</si>
  <si>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</si>
  <si>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</si>
  <si>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</si>
  <si>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</si>
  <si>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</si>
  <si>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</si>
  <si>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</si>
  <si>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</si>
  <si>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</si>
  <si>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</si>
  <si>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</si>
  <si>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</si>
  <si>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</si>
  <si>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</si>
  <si>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</si>
  <si>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</si>
  <si>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</si>
  <si>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</si>
  <si>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</si>
  <si>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</si>
  <si>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</si>
  <si>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</si>
  <si>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</si>
  <si>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</si>
  <si>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</si>
  <si>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</si>
  <si>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</si>
  <si>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</si>
  <si>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</si>
  <si>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</si>
  <si>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</si>
  <si>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</si>
  <si>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</si>
  <si>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</si>
  <si>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</si>
  <si>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</si>
  <si>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</si>
  <si>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</si>
  <si>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</si>
  <si>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</si>
  <si>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</si>
  <si>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</si>
  <si>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</si>
  <si>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</si>
  <si>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</si>
  <si>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</si>
  <si>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</si>
  <si>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</si>
  <si>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</si>
  <si>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</si>
  <si>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</si>
  <si>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</si>
  <si>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</si>
  <si>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</si>
  <si>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</si>
  <si>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</si>
  <si>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</si>
  <si>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</si>
  <si>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</si>
  <si>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</si>
  <si>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</si>
  <si>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</si>
  <si>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</si>
  <si>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</si>
  <si>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</si>
  <si>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</si>
  <si>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</si>
  <si>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</si>
  <si>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</si>
  <si>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</si>
  <si>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</si>
  <si>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</si>
  <si>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</si>
  <si>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</si>
  <si>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</si>
  <si>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</si>
  <si>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</si>
  <si>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</si>
  <si>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</si>
  <si>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</si>
  <si>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</si>
  <si>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</si>
  <si>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</si>
  <si>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</si>
  <si>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</si>
  <si>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</si>
  <si>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</si>
  <si>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</si>
  <si>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</si>
  <si>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</si>
  <si>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</si>
  <si>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</si>
  <si>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</si>
  <si>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</si>
  <si>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</si>
  <si>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</si>
  <si>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</si>
  <si>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</si>
  <si>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</si>
  <si>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</si>
  <si>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</si>
  <si>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</si>
  <si>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</si>
  <si>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</si>
  <si>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</si>
  <si>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</si>
  <si>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</si>
  <si>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</si>
  <si>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</si>
  <si>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</si>
  <si>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</si>
  <si>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</si>
  <si>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</si>
  <si>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</si>
  <si>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</si>
  <si>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</si>
  <si>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</si>
  <si>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</si>
  <si>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</si>
  <si>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</si>
  <si>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</si>
  <si>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</si>
  <si>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</si>
  <si>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</si>
  <si>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</si>
  <si>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</si>
  <si>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</si>
  <si>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</si>
  <si>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</si>
  <si>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</si>
  <si>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</si>
  <si>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</si>
  <si>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</si>
  <si>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</si>
  <si>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</si>
  <si>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</si>
  <si>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</si>
  <si>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</si>
  <si>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</si>
  <si>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</si>
  <si>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</si>
  <si>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</si>
  <si>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</si>
  <si>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</si>
  <si>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</si>
  <si>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</si>
  <si>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</si>
  <si>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</si>
  <si>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</si>
  <si>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</si>
  <si>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</si>
  <si>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</si>
  <si>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</si>
  <si>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</si>
  <si>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</si>
  <si>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</si>
  <si>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</si>
  <si>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</si>
  <si>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</si>
  <si>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</si>
  <si>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</si>
  <si>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</si>
  <si>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</si>
  <si>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</si>
  <si>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</si>
  <si>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</si>
  <si>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</si>
  <si>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</si>
  <si>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</si>
  <si>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</si>
  <si>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</si>
  <si>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</si>
  <si>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</si>
  <si>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</si>
  <si>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</si>
  <si>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</si>
  <si>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</si>
  <si>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</si>
  <si>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</si>
  <si>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</si>
  <si>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</si>
  <si>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</si>
  <si>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</si>
  <si>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</si>
  <si>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</si>
  <si>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</si>
  <si>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</si>
  <si>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</si>
  <si>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</si>
  <si>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</si>
  <si>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</si>
  <si>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</si>
  <si>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</si>
  <si>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</si>
  <si>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</si>
  <si>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</si>
  <si>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</si>
  <si>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</si>
  <si>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</si>
  <si>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</si>
  <si>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</si>
  <si>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</si>
  <si>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</si>
  <si>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</si>
  <si>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</si>
  <si>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</si>
  <si>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</si>
  <si>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</si>
  <si>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</si>
  <si>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</si>
  <si>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</si>
  <si>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</si>
  <si>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</si>
  <si>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</si>
  <si>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</si>
  <si>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</si>
  <si>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</si>
  <si>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</si>
  <si>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</si>
  <si>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</si>
  <si>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</si>
  <si>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</si>
  <si>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</si>
  <si>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</si>
  <si>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</si>
  <si>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</si>
  <si>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</si>
  <si>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</si>
  <si>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</si>
  <si>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</si>
  <si>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</si>
  <si>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</si>
  <si>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</si>
  <si>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</si>
  <si>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</si>
  <si>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</si>
  <si>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</si>
  <si>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</si>
  <si>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</si>
  <si>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</si>
  <si>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</si>
  <si>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</si>
  <si>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</si>
  <si>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</si>
  <si>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</si>
  <si>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</si>
  <si>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</si>
  <si>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</si>
  <si>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</si>
  <si>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</si>
  <si>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</si>
  <si>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</si>
  <si>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</si>
  <si>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</si>
  <si>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</si>
  <si>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</si>
  <si>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</si>
  <si>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</si>
  <si>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</si>
  <si>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</si>
  <si>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</si>
  <si>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</si>
  <si>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</si>
  <si>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</si>
  <si>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</si>
  <si>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</si>
  <si>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</si>
  <si>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</si>
  <si>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</si>
  <si>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</si>
  <si>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</si>
  <si>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</si>
  <si>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</si>
  <si>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</si>
  <si>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</si>
  <si>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</si>
  <si>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</si>
  <si>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</si>
  <si>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</si>
  <si>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</si>
  <si>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</si>
  <si>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</si>
  <si>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</si>
  <si>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</si>
  <si>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</si>
  <si>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</si>
  <si>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</si>
  <si>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</si>
  <si>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</si>
  <si>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</si>
  <si>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</si>
  <si>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</si>
  <si>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</si>
  <si>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</si>
  <si>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</si>
  <si>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</si>
  <si>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</si>
  <si>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</si>
  <si>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</si>
  <si>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</si>
  <si>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</si>
  <si>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</si>
  <si>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</si>
  <si>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</si>
  <si>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</si>
  <si>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</si>
  <si>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</si>
  <si>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</si>
  <si>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</si>
  <si>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</si>
  <si>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</si>
  <si>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</si>
  <si>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</si>
  <si>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</si>
  <si>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</si>
  <si>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</si>
  <si>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</si>
  <si>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</si>
  <si>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</si>
  <si>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</si>
  <si>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</si>
  <si>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</si>
  <si>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</si>
  <si>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</si>
  <si>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</si>
  <si>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</si>
  <si>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</si>
  <si>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</si>
  <si>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</si>
  <si>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</si>
  <si>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</si>
  <si>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</si>
  <si>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</si>
  <si>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</si>
  <si>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</si>
  <si>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</si>
  <si>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</si>
  <si>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</si>
  <si>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</si>
  <si>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</si>
  <si>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</si>
  <si>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</si>
  <si>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</si>
  <si>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</si>
  <si>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</si>
  <si>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</si>
  <si>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</si>
  <si>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</si>
  <si>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</si>
  <si>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</si>
  <si>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</si>
  <si>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</si>
  <si>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</si>
  <si>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</si>
  <si>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</si>
  <si>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</si>
  <si>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</si>
  <si>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</si>
  <si>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</si>
  <si>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</si>
  <si>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</si>
  <si>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</si>
  <si>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</si>
  <si>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</si>
  <si>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</si>
  <si>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</si>
  <si>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</si>
  <si>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</si>
  <si>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</si>
  <si>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</si>
  <si>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</si>
  <si>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</si>
  <si>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</si>
  <si>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</si>
  <si>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</si>
  <si>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</si>
  <si>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</si>
  <si>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</si>
  <si>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</si>
  <si>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</si>
  <si>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</si>
  <si>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</si>
  <si>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</si>
  <si>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</si>
  <si>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</si>
  <si>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</si>
  <si>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</si>
  <si>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</si>
  <si>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</si>
  <si>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</si>
  <si>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</si>
  <si>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</si>
  <si>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</si>
  <si>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</si>
  <si>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</si>
  <si>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</si>
  <si>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</si>
  <si>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</si>
  <si>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</si>
  <si>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</si>
  <si>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</si>
  <si>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</si>
  <si>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</si>
  <si>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</si>
  <si>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</si>
  <si>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</si>
  <si>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</si>
  <si>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</si>
  <si>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</si>
  <si>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</si>
  <si>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</si>
  <si>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</si>
  <si>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</si>
  <si>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</si>
  <si>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</si>
  <si>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</si>
  <si>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</si>
  <si>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</si>
  <si>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</si>
  <si>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</si>
  <si>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</si>
  <si>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</si>
  <si>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</si>
  <si>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</si>
  <si>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</si>
  <si>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</si>
  <si>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</si>
  <si>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</si>
  <si>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</si>
  <si>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</si>
  <si>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</si>
  <si>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</si>
  <si>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</si>
  <si>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</si>
  <si>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</si>
  <si>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</si>
  <si>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</si>
  <si>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</si>
  <si>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</si>
  <si>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</si>
  <si>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</si>
  <si>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</si>
  <si>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</si>
  <si>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</si>
  <si>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</si>
  <si>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</si>
  <si>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</si>
  <si>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</si>
  <si>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</si>
  <si>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</si>
  <si>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</si>
  <si>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</si>
  <si>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</si>
  <si>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</si>
  <si>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</si>
  <si>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</si>
  <si>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</si>
  <si>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</si>
  <si>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</si>
  <si>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</si>
  <si>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</si>
  <si>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</si>
  <si>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</si>
  <si>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</si>
  <si>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</si>
  <si>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</si>
  <si>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</si>
  <si>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</si>
  <si>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</si>
  <si>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</si>
  <si>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</si>
  <si>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</si>
  <si>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</si>
  <si>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</si>
  <si>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</si>
  <si>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</si>
  <si>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</si>
  <si>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</si>
  <si>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</si>
  <si>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</si>
  <si>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</si>
  <si>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</si>
  <si>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</si>
  <si>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</si>
  <si>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</si>
  <si>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</si>
  <si>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</si>
  <si>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</si>
  <si>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</si>
  <si>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</si>
  <si>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</si>
  <si>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</si>
  <si>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</si>
  <si>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</si>
  <si>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</si>
  <si>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</si>
  <si>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</si>
  <si>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</si>
  <si>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</si>
  <si>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</si>
  <si>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</si>
  <si>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</si>
  <si>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</si>
  <si>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</si>
  <si>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</si>
  <si>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</si>
  <si>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</si>
  <si>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</si>
  <si>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</si>
  <si>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</si>
  <si>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</si>
  <si>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</si>
  <si>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</si>
  <si>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</si>
  <si>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</si>
  <si>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</si>
  <si>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</si>
  <si>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</si>
  <si>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</si>
  <si>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</si>
  <si>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</si>
  <si>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</si>
  <si>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</si>
  <si>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</si>
  <si>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</si>
  <si>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</si>
  <si>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</si>
  <si>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</si>
  <si>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</si>
  <si>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</si>
  <si>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</si>
  <si>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</si>
  <si>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</si>
  <si>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</si>
  <si>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</si>
  <si>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</si>
  <si>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</si>
  <si>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</si>
  <si>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</si>
  <si>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</si>
  <si>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</si>
  <si>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</si>
  <si>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</si>
  <si>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</si>
  <si>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</si>
  <si>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</si>
  <si>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</si>
  <si>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</si>
  <si>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</si>
  <si>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</si>
  <si>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</si>
  <si>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</si>
  <si>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</si>
  <si>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</si>
  <si>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</si>
  <si>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</si>
  <si>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</si>
  <si>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</si>
  <si>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</si>
  <si>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</si>
  <si>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</si>
  <si>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</si>
  <si>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</si>
  <si>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</si>
  <si>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</si>
  <si>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</si>
  <si>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</si>
  <si>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</si>
  <si>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</si>
  <si>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</si>
  <si>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</si>
  <si>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</si>
  <si>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</si>
  <si>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</si>
  <si>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</si>
  <si>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</si>
  <si>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</si>
  <si>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</si>
  <si>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</si>
  <si>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</si>
  <si>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</si>
  <si>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</si>
  <si>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</si>
  <si>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</si>
  <si>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</si>
  <si>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</si>
  <si>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</si>
  <si>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</si>
  <si>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</si>
  <si>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</si>
  <si>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</si>
  <si>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</si>
  <si>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</si>
  <si>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</si>
  <si>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</si>
  <si>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</si>
  <si>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</si>
  <si>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</si>
  <si>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</si>
  <si>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</si>
  <si>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</si>
  <si>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</si>
  <si>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</si>
  <si>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</si>
  <si>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</si>
  <si>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</si>
  <si>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</si>
  <si>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</si>
  <si>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</si>
  <si>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</si>
  <si>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</si>
  <si>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</si>
  <si>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</si>
  <si>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</si>
  <si>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</si>
  <si>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</si>
  <si>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</si>
  <si>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</si>
  <si>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</si>
  <si>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</si>
  <si>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</si>
  <si>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</si>
  <si>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</si>
  <si>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</si>
  <si>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</si>
  <si>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</si>
  <si>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</si>
  <si>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</si>
  <si>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</si>
  <si>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</si>
  <si>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</si>
  <si>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</si>
  <si>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</si>
  <si>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</si>
  <si>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</si>
  <si>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</si>
  <si>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</si>
  <si>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</si>
  <si>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</si>
  <si>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</si>
  <si>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</si>
  <si>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</si>
  <si>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</si>
  <si>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</si>
  <si>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</si>
  <si>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</si>
  <si>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</si>
  <si>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</si>
  <si>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</si>
  <si>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</si>
  <si>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</si>
  <si>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</si>
  <si>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</si>
  <si>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</si>
  <si>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</si>
  <si>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</si>
  <si>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</si>
  <si>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</si>
  <si>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</si>
  <si>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</si>
  <si>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</si>
  <si>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</si>
  <si>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</si>
  <si>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</si>
  <si>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</si>
  <si>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</si>
  <si>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</si>
  <si>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</si>
  <si>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</si>
  <si>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</si>
  <si>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</si>
  <si>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</si>
  <si>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</si>
  <si>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</si>
  <si>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</si>
  <si>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</si>
  <si>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</si>
  <si>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</si>
  <si>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</si>
  <si>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</si>
  <si>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</si>
  <si>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</si>
  <si>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</si>
  <si>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</si>
  <si>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</si>
  <si>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</si>
  <si>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</si>
  <si>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</si>
  <si>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</si>
  <si>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</si>
  <si>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</si>
  <si>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</si>
  <si>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</si>
  <si>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</si>
  <si>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</si>
  <si>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</si>
  <si>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</si>
  <si>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</si>
  <si>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</si>
  <si>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</si>
  <si>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</si>
  <si>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</si>
  <si>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</si>
  <si>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</si>
  <si>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</si>
  <si>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</si>
  <si>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</si>
  <si>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</si>
  <si>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</si>
  <si>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</si>
  <si>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</si>
  <si>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</si>
  <si>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</si>
  <si>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</si>
  <si>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</si>
  <si>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</si>
  <si>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</si>
  <si>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</si>
  <si>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</si>
  <si>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</si>
  <si>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</si>
  <si>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</si>
  <si>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</si>
  <si>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</si>
  <si>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</si>
  <si>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</si>
  <si>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</si>
  <si>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</si>
  <si>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</si>
  <si>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</si>
  <si>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</si>
  <si>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</si>
  <si>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</si>
  <si>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</si>
  <si>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</si>
  <si>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</si>
  <si>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</si>
  <si>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</si>
  <si>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</si>
  <si>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</si>
  <si>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</si>
  <si>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</si>
  <si>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</si>
  <si>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</si>
  <si>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</si>
  <si>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</si>
  <si>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</si>
  <si>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</si>
  <si>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</si>
  <si>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</si>
  <si>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</si>
  <si>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</si>
  <si>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</si>
  <si>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</si>
  <si>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</si>
  <si>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</si>
  <si>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</si>
  <si>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</si>
  <si>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</si>
  <si>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</si>
  <si>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</si>
  <si>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</si>
  <si>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</si>
  <si>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</si>
  <si>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</si>
  <si>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</si>
  <si>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</si>
  <si>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</si>
  <si>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</si>
  <si>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</si>
  <si>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</si>
  <si>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</si>
  <si>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</si>
  <si>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</si>
  <si>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</si>
  <si>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</si>
  <si>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</si>
  <si>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</si>
  <si>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</si>
  <si>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</si>
  <si>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</si>
  <si>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</si>
  <si>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</si>
  <si>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</si>
  <si>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</si>
  <si>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</si>
  <si>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</si>
  <si>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</si>
  <si>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</si>
  <si>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</si>
  <si>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</si>
  <si>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</si>
  <si>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</si>
  <si>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</si>
  <si>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</si>
  <si>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</si>
  <si>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</si>
  <si>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</si>
  <si>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</si>
  <si>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</si>
  <si>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</si>
  <si>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</si>
  <si>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</si>
  <si>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</si>
  <si>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</si>
  <si>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</si>
  <si>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</si>
  <si>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</si>
  <si>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</si>
  <si>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</si>
  <si>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</si>
  <si>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</si>
  <si>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</si>
  <si>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</si>
  <si>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</si>
  <si>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</si>
  <si>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</si>
  <si>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</si>
  <si>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</si>
  <si>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</si>
  <si>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</si>
  <si>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</si>
  <si>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</si>
  <si>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</si>
  <si>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</si>
  <si>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</si>
  <si>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</si>
  <si>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</si>
  <si>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</si>
  <si>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</si>
  <si>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</si>
  <si>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</si>
  <si>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</si>
  <si>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</si>
  <si>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</si>
  <si>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</si>
  <si>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</si>
  <si>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</si>
  <si>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</si>
  <si>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</si>
  <si>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</si>
  <si>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</si>
  <si>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</si>
  <si>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</si>
  <si>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</si>
  <si>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</si>
  <si>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</si>
  <si>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</si>
  <si>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</si>
  <si>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</si>
  <si>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</si>
  <si>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</si>
  <si>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</si>
  <si>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</si>
  <si>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</si>
  <si>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</si>
  <si>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</si>
  <si>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</si>
  <si>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</si>
  <si>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</si>
  <si>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</si>
  <si>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</si>
  <si>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</si>
  <si>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</si>
  <si>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</si>
  <si>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</si>
  <si>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</si>
  <si>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</si>
  <si>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</si>
  <si>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</si>
  <si>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</si>
  <si>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</si>
  <si>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</si>
  <si>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</si>
  <si>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</si>
  <si>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</si>
  <si>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</si>
  <si>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</si>
  <si>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</si>
  <si>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</si>
  <si>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</si>
  <si>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</si>
  <si>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</si>
  <si>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</si>
  <si>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</si>
  <si>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</si>
  <si>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</si>
  <si>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</si>
  <si>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</si>
  <si>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</si>
  <si>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</si>
  <si>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</si>
  <si>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</si>
  <si>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</si>
  <si>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</si>
  <si>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</si>
  <si>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</si>
  <si>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</si>
  <si>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</si>
  <si>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</si>
  <si>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</si>
  <si>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</si>
  <si>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</si>
  <si>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</si>
  <si>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</si>
  <si>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</si>
  <si>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</si>
  <si>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</si>
  <si>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</si>
  <si>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</si>
  <si>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</si>
  <si>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</si>
  <si>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</si>
  <si>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</si>
  <si>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</si>
  <si>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</si>
  <si>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</si>
  <si>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</si>
  <si>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</si>
  <si>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</si>
  <si>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</si>
  <si>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</si>
  <si>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</si>
  <si>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</si>
  <si>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</si>
  <si>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</si>
  <si>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</si>
  <si>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</si>
  <si>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</si>
  <si>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</si>
  <si>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</si>
  <si>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</si>
  <si>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</si>
  <si>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</si>
  <si>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</si>
  <si>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</si>
  <si>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</si>
  <si>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</si>
  <si>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</si>
  <si>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</si>
  <si>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</si>
  <si>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</si>
  <si>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</si>
  <si>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</si>
  <si>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</si>
  <si>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</si>
  <si>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</si>
  <si>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</si>
  <si>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</si>
  <si>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</si>
  <si>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</si>
  <si>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</si>
  <si>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</si>
  <si>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</si>
  <si>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</si>
  <si>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</si>
  <si>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</si>
  <si>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</si>
  <si>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</si>
  <si>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</si>
  <si>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</si>
  <si>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</si>
  <si>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</si>
  <si>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</si>
  <si>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</si>
  <si>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</si>
  <si>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</si>
  <si>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</si>
  <si>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</si>
  <si>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</si>
  <si>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</si>
  <si>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</si>
  <si>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</si>
  <si>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</si>
  <si>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</si>
  <si>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</si>
  <si>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</si>
  <si>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</si>
  <si>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</si>
  <si>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</si>
  <si>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</si>
  <si>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</si>
  <si>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</si>
  <si>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</si>
  <si>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</si>
  <si>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</si>
  <si>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</si>
  <si>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</si>
  <si>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</si>
  <si>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</si>
  <si>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</si>
  <si>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</si>
  <si>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</si>
  <si>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</si>
  <si>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</si>
  <si>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</si>
  <si>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</si>
  <si>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</si>
  <si>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</si>
  <si>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</si>
  <si>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</si>
  <si>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</si>
  <si>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</si>
  <si>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</si>
  <si>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</si>
  <si>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</si>
  <si>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</si>
  <si>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</si>
  <si>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</si>
  <si>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</si>
  <si>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</si>
  <si>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</si>
  <si>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</si>
  <si>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</si>
  <si>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</si>
  <si>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</si>
  <si>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</si>
  <si>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</si>
  <si>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</si>
  <si>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</si>
  <si>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</si>
  <si>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</si>
  <si>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</si>
  <si>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</si>
  <si>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</si>
  <si>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</si>
  <si>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</si>
  <si>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</si>
  <si>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</si>
  <si>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</si>
  <si>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</si>
  <si>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</si>
  <si>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</si>
  <si>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</si>
  <si>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</si>
  <si>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</si>
  <si>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</si>
  <si>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</si>
  <si>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</si>
  <si>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</si>
  <si>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</si>
  <si>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</si>
  <si>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</si>
  <si>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</si>
  <si>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</si>
  <si>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</si>
  <si>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</si>
  <si>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</si>
  <si>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</si>
  <si>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</si>
  <si>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</si>
  <si>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</si>
  <si>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</si>
  <si>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</si>
  <si>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</si>
  <si>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</si>
  <si>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</si>
  <si>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</si>
  <si>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</si>
  <si>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</si>
  <si>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</si>
  <si>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</si>
  <si>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</si>
  <si>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</si>
  <si>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</si>
  <si>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</si>
  <si>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</si>
  <si>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</si>
  <si>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</si>
  <si>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</si>
  <si>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</si>
  <si>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</si>
  <si>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</si>
  <si>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</si>
  <si>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</si>
  <si>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</si>
  <si>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</si>
  <si>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</si>
  <si>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</si>
  <si>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</si>
  <si>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</si>
  <si>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</si>
  <si>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</si>
  <si>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</si>
  <si>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</si>
  <si>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</si>
  <si>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</si>
  <si>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</si>
  <si>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</si>
  <si>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</si>
  <si>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</si>
  <si>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</si>
  <si>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</si>
  <si>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</si>
  <si>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</si>
  <si>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</si>
  <si>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</si>
  <si>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</si>
  <si>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</si>
  <si>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</si>
  <si>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</si>
  <si>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</si>
  <si>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</si>
  <si>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</si>
  <si>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</si>
  <si>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</si>
  <si>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</si>
  <si>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</si>
  <si>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</si>
  <si>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</si>
  <si>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</si>
  <si>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</si>
  <si>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</si>
  <si>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</si>
  <si>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</si>
  <si>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</si>
  <si>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</si>
  <si>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</si>
  <si>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</si>
  <si>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</si>
  <si>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</si>
  <si>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</si>
  <si>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</si>
  <si>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</si>
  <si>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</si>
  <si>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</si>
  <si>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</si>
  <si>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</si>
  <si>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</si>
  <si>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</si>
  <si>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</si>
  <si>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</si>
  <si>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</si>
  <si>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</si>
  <si>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</si>
  <si>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</si>
  <si>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</si>
  <si>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</si>
  <si>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</si>
  <si>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</si>
  <si>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</si>
  <si>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</si>
  <si>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</si>
  <si>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</si>
  <si>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</si>
  <si>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</si>
  <si>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</si>
  <si>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</si>
  <si>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</si>
  <si>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</si>
  <si>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</si>
  <si>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</si>
  <si>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</si>
  <si>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</si>
  <si>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</si>
  <si>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</si>
  <si>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</si>
  <si>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</si>
  <si>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</si>
  <si>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</si>
  <si>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</si>
  <si>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</si>
  <si>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</si>
  <si>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</si>
  <si>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</si>
  <si>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</si>
  <si>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</si>
  <si>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</si>
  <si>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</si>
  <si>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</si>
  <si>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</si>
  <si>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</si>
  <si>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</si>
  <si>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</si>
  <si>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</si>
  <si>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</si>
  <si>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</si>
  <si>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</si>
  <si>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</si>
  <si>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</si>
  <si>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</si>
  <si>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</si>
  <si>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</si>
  <si>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</si>
  <si>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</si>
  <si>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</si>
  <si>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</si>
  <si>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</si>
  <si>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</si>
  <si>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</si>
  <si>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</si>
  <si>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</si>
  <si>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</si>
  <si>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</si>
  <si>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</si>
  <si>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</si>
  <si>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</si>
  <si>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</si>
  <si>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</si>
  <si>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</si>
  <si>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</si>
  <si>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</si>
  <si>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</si>
  <si>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</si>
  <si>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</si>
  <si>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</si>
  <si>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</si>
  <si>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</si>
  <si>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</si>
  <si>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</si>
  <si>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</si>
  <si>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</si>
  <si>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</si>
  <si>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</si>
  <si>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</si>
  <si>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</si>
  <si>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</si>
  <si>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</si>
  <si>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</si>
  <si>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</si>
  <si>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</si>
  <si>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</si>
  <si>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</si>
  <si>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</si>
  <si>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</si>
  <si>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</si>
  <si>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</si>
  <si>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</si>
  <si>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</si>
  <si>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</si>
  <si>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</si>
  <si>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</si>
  <si>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</si>
  <si>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</si>
  <si>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</si>
  <si>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</si>
  <si>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</si>
  <si>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</si>
  <si>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</si>
  <si>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</si>
  <si>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</si>
  <si>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</si>
  <si>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</si>
  <si>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</si>
  <si>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</si>
  <si>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</si>
  <si>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</si>
  <si>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</si>
  <si>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</si>
  <si>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</si>
  <si>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</si>
  <si>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</si>
  <si>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</si>
  <si>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</si>
  <si>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</si>
  <si>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</si>
  <si>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</si>
  <si>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</si>
  <si>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</si>
  <si>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</si>
  <si>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</si>
  <si>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</si>
  <si>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</si>
  <si>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</si>
  <si>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</si>
  <si>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</si>
  <si>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</si>
  <si>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</si>
  <si>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</si>
  <si>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</si>
  <si>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</si>
  <si>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</si>
  <si>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</si>
  <si>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</si>
  <si>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</si>
  <si>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</si>
  <si>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</si>
  <si>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</si>
  <si>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</si>
  <si>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</si>
  <si>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</si>
  <si>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</si>
  <si>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</si>
  <si>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</si>
  <si>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</si>
  <si>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</si>
  <si>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</si>
  <si>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</si>
  <si>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</si>
  <si>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</si>
  <si>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</si>
  <si>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</si>
  <si>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</si>
  <si>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</si>
  <si>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</si>
  <si>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</si>
  <si>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</si>
  <si>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</si>
  <si>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</si>
  <si>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</si>
  <si>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</si>
  <si>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</si>
  <si>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</si>
  <si>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</si>
  <si>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</si>
  <si>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</si>
  <si>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</si>
  <si>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</si>
  <si>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</si>
  <si>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</si>
  <si>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</si>
  <si>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</si>
  <si>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</si>
  <si>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</si>
  <si>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</si>
  <si>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</si>
  <si>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</si>
  <si>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</si>
  <si>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</si>
  <si>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</si>
  <si>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</si>
  <si>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</si>
  <si>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</si>
  <si>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</si>
  <si>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</si>
  <si>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</si>
  <si>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</si>
  <si>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</si>
  <si>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</si>
  <si>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</si>
  <si>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</si>
  <si>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</si>
  <si>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</si>
  <si>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</si>
  <si>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</si>
  <si>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</si>
  <si>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</si>
  <si>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</si>
  <si>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</si>
  <si>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</si>
  <si>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</si>
  <si>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</si>
  <si>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</si>
  <si>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</si>
  <si>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</si>
  <si>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</si>
  <si>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</si>
  <si>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</si>
  <si>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</si>
  <si>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</si>
  <si>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</si>
  <si>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</si>
  <si>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</si>
  <si>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</si>
  <si>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</si>
  <si>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</si>
  <si>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</si>
  <si>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</si>
  <si>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</si>
  <si>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</si>
  <si>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</si>
  <si>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</si>
  <si>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</si>
  <si>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</si>
  <si>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</si>
  <si>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</si>
  <si>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</si>
  <si>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</si>
  <si>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</si>
  <si>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</si>
  <si>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</si>
  <si>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</si>
  <si>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</si>
  <si>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</si>
  <si>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</si>
  <si>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</si>
  <si>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</si>
  <si>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</si>
  <si>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</si>
  <si>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</si>
  <si>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</si>
  <si>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</si>
  <si>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</si>
  <si>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</si>
  <si>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</si>
  <si>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</si>
  <si>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</si>
  <si>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</si>
  <si>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</si>
  <si>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</si>
  <si>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</si>
  <si>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</si>
  <si>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</si>
  <si>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</si>
  <si>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</si>
  <si>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</si>
  <si>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</si>
  <si>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</si>
  <si>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</si>
  <si>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</si>
  <si>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</si>
  <si>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</si>
  <si>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</si>
  <si>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</si>
  <si>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</si>
  <si>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</si>
  <si>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</si>
  <si>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</si>
  <si>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</si>
  <si>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</si>
  <si>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</si>
  <si>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</si>
  <si>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</si>
  <si>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</si>
  <si>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</si>
  <si>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</si>
  <si>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</si>
  <si>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</si>
  <si>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</si>
  <si>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</si>
  <si>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</si>
  <si>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</si>
  <si>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</si>
  <si>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</si>
  <si>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</si>
  <si>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</si>
  <si>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</si>
  <si>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</si>
  <si>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</si>
  <si>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</si>
  <si>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</si>
  <si>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</si>
  <si>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</si>
  <si>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</si>
  <si>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</si>
  <si>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</si>
  <si>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</si>
  <si>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</si>
  <si>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</si>
  <si>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</si>
  <si>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</si>
  <si>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</si>
  <si>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</si>
  <si>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</si>
  <si>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</si>
  <si>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</si>
  <si>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</si>
  <si>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</si>
  <si>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</si>
  <si>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</si>
  <si>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</si>
  <si>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</si>
  <si>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</si>
  <si>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</si>
  <si>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</si>
  <si>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</si>
  <si>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</si>
  <si>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</si>
  <si>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</si>
  <si>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</si>
  <si>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</si>
  <si>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</si>
  <si>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</si>
  <si>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</si>
  <si>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</si>
  <si>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</si>
  <si>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</si>
  <si>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</si>
  <si>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</si>
  <si>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</si>
  <si>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</si>
  <si>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</si>
  <si>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</si>
  <si>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</si>
  <si>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</si>
  <si>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</si>
  <si>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</si>
  <si>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</si>
  <si>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</si>
  <si>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</si>
  <si>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</si>
  <si>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</si>
  <si>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</si>
  <si>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</si>
  <si>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</si>
  <si>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</si>
  <si>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</si>
  <si>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</si>
  <si>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</si>
  <si>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</si>
  <si>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</si>
  <si>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</si>
  <si>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</si>
  <si>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</si>
  <si>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</si>
  <si>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</si>
  <si>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</si>
  <si>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</si>
  <si>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</si>
  <si>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</si>
  <si>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</si>
  <si>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</si>
  <si>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</si>
  <si>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</si>
  <si>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</si>
  <si>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</si>
  <si>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</si>
  <si>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</si>
  <si>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</si>
  <si>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</si>
  <si>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</si>
  <si>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</si>
  <si>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</si>
  <si>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</si>
  <si>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</si>
  <si>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</si>
  <si>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</si>
  <si>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</si>
  <si>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</si>
  <si>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</si>
  <si>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</si>
  <si>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</si>
  <si>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</si>
  <si>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</si>
  <si>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</si>
  <si>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</si>
  <si>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</si>
  <si>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</si>
  <si>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</si>
  <si>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</si>
  <si>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</si>
  <si>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</si>
  <si>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</si>
  <si>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</si>
  <si>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</si>
  <si>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</si>
  <si>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</si>
  <si>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</si>
  <si>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</si>
  <si>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</si>
  <si>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</si>
  <si>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</si>
  <si>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</si>
  <si>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</si>
  <si>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</si>
  <si>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</si>
  <si>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</si>
  <si>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</si>
  <si>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</si>
  <si>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</si>
  <si>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</si>
  <si>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</si>
  <si>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</si>
  <si>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</si>
  <si>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</si>
  <si>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</si>
  <si>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</si>
  <si>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</si>
  <si>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</si>
  <si>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</si>
  <si>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</si>
  <si>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</si>
  <si>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</si>
  <si>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</si>
  <si>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</si>
  <si>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</si>
  <si>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</si>
  <si>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</si>
  <si>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</si>
  <si>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</si>
  <si>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</si>
  <si>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</si>
  <si>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</si>
  <si>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</si>
  <si>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</si>
  <si>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</si>
  <si>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</si>
  <si>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</si>
  <si>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</si>
  <si>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</si>
  <si>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</si>
  <si>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</si>
  <si>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</si>
  <si>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</si>
  <si>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</si>
  <si>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</si>
  <si>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</si>
  <si>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</si>
  <si>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</si>
  <si>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</si>
  <si>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</si>
  <si>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</si>
  <si>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</si>
  <si>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</si>
  <si>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</si>
  <si>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</si>
  <si>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</si>
  <si>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</si>
  <si>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</si>
  <si>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</si>
  <si>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</si>
  <si>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</si>
  <si>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</si>
  <si>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</si>
  <si>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</si>
  <si>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</si>
  <si>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</si>
  <si>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</si>
  <si>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</si>
  <si>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</si>
  <si>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</si>
  <si>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</si>
  <si>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</si>
  <si>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</si>
  <si>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</si>
  <si>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</si>
  <si>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</si>
  <si>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</si>
  <si>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</si>
  <si>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</si>
  <si>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</si>
  <si>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</si>
  <si>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</si>
  <si>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</si>
  <si>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</si>
  <si>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</si>
  <si>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</si>
  <si>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</si>
  <si>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</si>
  <si>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</si>
  <si>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</si>
  <si>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</si>
  <si>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</si>
  <si>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</si>
  <si>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</si>
  <si>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</si>
  <si>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</si>
  <si>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</si>
  <si>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</si>
  <si>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</si>
  <si>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</si>
  <si>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</si>
  <si>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</si>
  <si>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</si>
  <si>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</si>
  <si>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</si>
  <si>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</si>
  <si>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</si>
  <si>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</si>
  <si>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</si>
  <si>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</si>
  <si>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</si>
  <si>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</si>
  <si>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</si>
  <si>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</si>
  <si>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</si>
  <si>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</si>
  <si>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</si>
  <si>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</si>
  <si>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</si>
  <si>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</si>
  <si>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</si>
  <si>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</si>
  <si>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</si>
  <si>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</si>
  <si>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</si>
  <si>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</si>
  <si>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</si>
  <si>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</si>
  <si>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</si>
  <si>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</si>
  <si>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</si>
  <si>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</si>
  <si>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</si>
  <si>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</si>
  <si>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</si>
  <si>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</si>
  <si>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</si>
  <si>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</si>
  <si>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</si>
  <si>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</si>
  <si>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</si>
  <si>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</si>
  <si>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</si>
  <si>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</si>
  <si>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</si>
  <si>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</si>
  <si>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</si>
  <si>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</si>
  <si>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</si>
  <si>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</si>
  <si>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</si>
  <si>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</si>
  <si>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</si>
  <si>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</si>
  <si>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</si>
  <si>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</si>
  <si>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</si>
  <si>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</si>
  <si>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</si>
  <si>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</si>
  <si>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</si>
  <si>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</si>
  <si>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</si>
  <si>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</si>
  <si>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</si>
  <si>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</si>
  <si>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</si>
  <si>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</si>
  <si>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</si>
  <si>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</si>
  <si>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</si>
  <si>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</si>
  <si>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</si>
  <si>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</si>
  <si>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</si>
  <si>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</si>
  <si>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</si>
  <si>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</si>
  <si>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</si>
  <si>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</si>
  <si>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</si>
  <si>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</si>
  <si>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</si>
  <si>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</si>
  <si>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</si>
  <si>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</si>
  <si>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</si>
  <si>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</si>
  <si>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</si>
  <si>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</si>
  <si>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</si>
  <si>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</si>
  <si>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</si>
  <si>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</si>
  <si>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</si>
  <si>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</si>
  <si>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</si>
  <si>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</si>
  <si>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</si>
  <si>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</si>
  <si>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</si>
  <si>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</si>
  <si>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</si>
  <si>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</si>
  <si>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</si>
  <si>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</si>
  <si>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</si>
  <si>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</si>
  <si>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</si>
  <si>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</si>
  <si>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</si>
  <si>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</si>
  <si>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</si>
  <si>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</si>
  <si>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</si>
  <si>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</si>
  <si>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</si>
  <si>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</si>
  <si>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</si>
  <si>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</si>
  <si>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</si>
  <si>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</si>
  <si>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</si>
  <si>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</si>
  <si>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</si>
  <si>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</si>
  <si>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</si>
  <si>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</si>
  <si>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</si>
  <si>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</si>
  <si>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</si>
  <si>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</si>
  <si>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</si>
  <si>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</si>
  <si>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</si>
  <si>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</si>
  <si>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</si>
  <si>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</si>
  <si>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</si>
  <si>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</si>
  <si>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</si>
  <si>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</si>
  <si>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</si>
  <si>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</si>
  <si>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</si>
  <si>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</si>
  <si>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</si>
  <si>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</si>
  <si>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</si>
  <si>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</si>
  <si>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</si>
  <si>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</si>
  <si>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</si>
  <si>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</si>
  <si>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</si>
  <si>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</si>
  <si>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</si>
  <si>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</si>
  <si>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</si>
  <si>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</si>
  <si>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</si>
  <si>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</si>
  <si>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</si>
  <si>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</si>
  <si>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</si>
  <si>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</si>
  <si>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</si>
  <si>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</si>
  <si>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</si>
  <si>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</si>
  <si>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</si>
  <si>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</si>
  <si>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</si>
  <si>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</si>
  <si>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</si>
  <si>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</si>
  <si>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</si>
  <si>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</si>
  <si>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</si>
  <si>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</si>
  <si>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</si>
  <si>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</si>
  <si>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</si>
  <si>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</si>
  <si>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</si>
  <si>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</si>
  <si>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</si>
  <si>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</si>
  <si>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</si>
  <si>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</si>
  <si>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</si>
  <si>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</si>
  <si>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</si>
  <si>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</si>
  <si>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</si>
  <si>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</si>
  <si>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</si>
  <si>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</si>
  <si>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</si>
  <si>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</si>
  <si>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</si>
  <si>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</si>
  <si>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</si>
  <si>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</si>
  <si>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</si>
  <si>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</si>
  <si>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</si>
  <si>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</si>
  <si>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</si>
  <si>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</si>
  <si>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</si>
  <si>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</si>
  <si>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</si>
  <si>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</si>
  <si>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</si>
  <si>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</si>
  <si>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</si>
  <si>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</si>
  <si>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</si>
  <si>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</si>
  <si>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</si>
  <si>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</si>
  <si>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</si>
  <si>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</si>
  <si>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</si>
  <si>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</si>
  <si>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</si>
  <si>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</si>
  <si>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</si>
  <si>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</si>
  <si>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</si>
  <si>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</si>
  <si>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</si>
  <si>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</si>
  <si>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</si>
  <si>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</si>
  <si>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</si>
  <si>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</si>
  <si>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</si>
  <si>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</si>
  <si>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</si>
  <si>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</si>
  <si>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</si>
  <si>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</si>
  <si>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</si>
  <si>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</si>
  <si>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</si>
  <si>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</si>
  <si>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</si>
  <si>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</si>
  <si>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</si>
  <si>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</si>
  <si>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</si>
  <si>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</si>
  <si>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</si>
  <si>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</si>
  <si>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</si>
  <si>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</si>
  <si>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</si>
  <si>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</si>
  <si>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</si>
  <si>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</si>
  <si>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</si>
  <si>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</si>
  <si>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</si>
  <si>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</si>
  <si>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</si>
  <si>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</si>
  <si>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</si>
  <si>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</si>
  <si>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</si>
  <si>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</si>
  <si>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</si>
  <si>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</si>
  <si>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</si>
  <si>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</si>
  <si>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</si>
  <si>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</si>
  <si>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</si>
  <si>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</si>
  <si>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</si>
  <si>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</si>
  <si>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</si>
  <si>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</si>
  <si>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</si>
  <si>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</si>
  <si>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</si>
  <si>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</si>
  <si>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</si>
  <si>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</si>
  <si>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</si>
  <si>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</si>
  <si>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</si>
  <si>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</si>
  <si>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</si>
  <si>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</si>
  <si>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</si>
  <si>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</si>
  <si>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</si>
  <si>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</si>
  <si>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</si>
  <si>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</si>
  <si>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</si>
  <si>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</si>
  <si>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</si>
  <si>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</si>
  <si>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</si>
  <si>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</si>
  <si>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</si>
  <si>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</si>
  <si>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</si>
  <si>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</si>
  <si>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</si>
  <si>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</si>
  <si>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</si>
  <si>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</si>
  <si>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</si>
  <si>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</si>
  <si>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</si>
  <si>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</si>
  <si>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</si>
  <si>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</si>
  <si>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</si>
  <si>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</si>
  <si>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</si>
  <si>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</si>
  <si>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</si>
  <si>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</si>
  <si>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</si>
  <si>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</si>
  <si>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</si>
  <si>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</si>
  <si>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</si>
  <si>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</si>
  <si>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</si>
  <si>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</si>
  <si>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</si>
  <si>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</si>
  <si>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</si>
  <si>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</si>
  <si>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</si>
  <si>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</si>
  <si>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</si>
  <si>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</si>
  <si>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</si>
  <si>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</si>
  <si>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</si>
  <si>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</si>
  <si>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</si>
  <si>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</si>
  <si>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</si>
  <si>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</si>
  <si>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</si>
  <si>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</si>
  <si>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</si>
  <si>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</si>
  <si>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</si>
  <si>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</si>
  <si>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</si>
  <si>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</si>
  <si>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</si>
  <si>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</si>
  <si>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</si>
  <si>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</si>
  <si>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</si>
  <si>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</si>
  <si>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</si>
  <si>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</si>
  <si>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</si>
  <si>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</si>
  <si>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</si>
  <si>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</si>
  <si>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</si>
  <si>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</si>
  <si>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</si>
  <si>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</si>
  <si>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</si>
  <si>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</si>
  <si>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</si>
  <si>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</si>
  <si>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</si>
  <si>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</si>
  <si>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</si>
  <si>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</si>
  <si>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</si>
  <si>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</si>
  <si>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</si>
  <si>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</si>
  <si>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</si>
  <si>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</si>
  <si>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</si>
  <si>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</si>
  <si>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</si>
  <si>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</si>
  <si>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</si>
  <si>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</si>
  <si>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</si>
  <si>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</si>
  <si>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</si>
  <si>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</si>
  <si>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</si>
  <si>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</si>
  <si>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</si>
  <si>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</si>
  <si>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</si>
  <si>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</si>
  <si>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</si>
  <si>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</si>
  <si>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</si>
  <si>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</si>
  <si>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</si>
  <si>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</si>
  <si>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</si>
  <si>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</si>
  <si>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</si>
  <si>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</si>
  <si>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</si>
  <si>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</si>
  <si>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</si>
  <si>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</si>
  <si>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</si>
  <si>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</si>
  <si>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</si>
  <si>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</si>
  <si>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</si>
  <si>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</si>
  <si>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</si>
  <si>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</si>
  <si>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</si>
  <si>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</si>
  <si>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</si>
  <si>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</si>
  <si>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</si>
  <si>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</si>
  <si>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</si>
  <si>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</si>
  <si>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</si>
  <si>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</si>
  <si>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</si>
  <si>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</si>
  <si>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</si>
  <si>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</si>
  <si>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</si>
  <si>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</si>
  <si>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</si>
  <si>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</si>
  <si>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</si>
  <si>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</si>
  <si>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</si>
  <si>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</si>
  <si>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</si>
  <si>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</si>
  <si>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</si>
  <si>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</si>
  <si>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</si>
  <si>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</si>
  <si>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</si>
  <si>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</si>
  <si>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</si>
  <si>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</si>
  <si>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</si>
  <si>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</si>
  <si>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</si>
  <si>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</si>
  <si>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</si>
  <si>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</si>
  <si>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</si>
  <si>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</si>
  <si>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</si>
  <si>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</si>
  <si>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</si>
  <si>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</si>
  <si>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</si>
  <si>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</si>
  <si>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</si>
  <si>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</si>
  <si>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</si>
  <si>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</si>
  <si>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</si>
  <si>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</si>
  <si>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</si>
  <si>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</si>
  <si>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</si>
  <si>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</si>
  <si>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</si>
  <si>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</si>
  <si>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</si>
  <si>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</si>
  <si>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</si>
  <si>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</si>
  <si>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</si>
  <si>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</si>
  <si>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</si>
  <si>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</si>
  <si>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</si>
  <si>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</si>
  <si>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</si>
  <si>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</si>
  <si>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</si>
  <si>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</si>
  <si>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</si>
  <si>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</si>
  <si>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</si>
  <si>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</si>
  <si>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</si>
  <si>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</si>
  <si>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</si>
  <si>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</si>
  <si>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</si>
  <si>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</si>
  <si>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</si>
  <si>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</si>
  <si>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</si>
  <si>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</si>
  <si>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</si>
  <si>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</si>
  <si>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</si>
  <si>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</si>
  <si>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</si>
  <si>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</si>
  <si>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</si>
  <si>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</si>
  <si>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</si>
  <si>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</si>
  <si>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</si>
  <si>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</si>
  <si>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</si>
  <si>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</si>
  <si>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</si>
  <si>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</si>
  <si>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</si>
  <si>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</si>
  <si>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</si>
  <si>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</si>
  <si>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</si>
  <si>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</si>
  <si>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</si>
  <si>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</si>
  <si>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</si>
  <si>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</si>
  <si>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</si>
  <si>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</si>
  <si>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</si>
  <si>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</si>
  <si>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</si>
  <si>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</si>
  <si>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</si>
  <si>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</si>
  <si>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</si>
  <si>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</si>
  <si>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</si>
  <si>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</si>
  <si>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</si>
  <si>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</si>
  <si>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</si>
  <si>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</si>
  <si>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</si>
  <si>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</si>
  <si>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</si>
  <si>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</si>
  <si>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</si>
  <si>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</si>
  <si>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</si>
  <si>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</si>
  <si>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</si>
  <si>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</si>
  <si>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</si>
  <si>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</si>
  <si>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</si>
  <si>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</si>
  <si>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</si>
  <si>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</si>
  <si>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</si>
  <si>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</si>
  <si>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</si>
  <si>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</si>
  <si>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</si>
  <si>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</si>
  <si>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</si>
  <si>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</si>
  <si>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</si>
  <si>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</si>
  <si>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</si>
  <si>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</si>
  <si>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</si>
  <si>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</si>
  <si>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</si>
  <si>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</si>
  <si>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</si>
  <si>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</si>
  <si>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</si>
  <si>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</si>
  <si>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</si>
  <si>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</si>
  <si>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</si>
  <si>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</si>
  <si>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</si>
  <si>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</si>
  <si>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</si>
  <si>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</si>
  <si>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</si>
  <si>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</si>
  <si>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</si>
  <si>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</si>
  <si>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</si>
  <si>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</si>
  <si>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</si>
  <si>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</si>
  <si>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</si>
  <si>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</si>
  <si>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</si>
  <si>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</si>
  <si>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</si>
  <si>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</si>
  <si>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</si>
  <si>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</si>
  <si>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</si>
  <si>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</si>
  <si>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</si>
  <si>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</si>
  <si>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</si>
  <si>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</si>
  <si>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</si>
  <si>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</si>
  <si>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</si>
  <si>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</si>
  <si>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</si>
  <si>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</si>
  <si>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</si>
  <si>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</si>
  <si>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</si>
  <si>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</si>
  <si>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</si>
  <si>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</si>
  <si>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</si>
  <si>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</si>
  <si>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</si>
  <si>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</si>
  <si>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</si>
  <si>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</si>
  <si>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</si>
  <si>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</si>
  <si>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</si>
  <si>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</si>
  <si>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</si>
  <si>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</si>
  <si>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</si>
  <si>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</si>
  <si>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</si>
  <si>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</si>
  <si>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</si>
  <si>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</si>
  <si>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</si>
  <si>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</si>
  <si>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</si>
  <si>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</si>
  <si>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</si>
  <si>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</si>
  <si>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</si>
  <si>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</si>
  <si>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</si>
  <si>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</si>
  <si>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</si>
  <si>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</si>
  <si>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</si>
  <si>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</si>
  <si>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</si>
  <si>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</si>
  <si>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</si>
  <si>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</si>
  <si>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</si>
  <si>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</si>
  <si>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</si>
  <si>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</si>
  <si>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</si>
  <si>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</si>
  <si>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</si>
  <si>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</si>
  <si>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</si>
  <si>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</si>
  <si>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</si>
  <si>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</si>
  <si>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</si>
  <si>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</si>
  <si>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</si>
  <si>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</si>
  <si>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</si>
  <si>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</si>
  <si>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</si>
  <si>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</si>
  <si>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</si>
  <si>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</si>
  <si>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</si>
  <si>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</si>
  <si>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</si>
  <si>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</si>
  <si>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</si>
  <si>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</si>
  <si>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</si>
  <si>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</si>
  <si>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</si>
  <si>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</si>
  <si>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</si>
  <si>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</si>
  <si>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</si>
  <si>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</si>
  <si>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</si>
  <si>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</si>
  <si>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</si>
  <si>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</si>
  <si>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</si>
  <si>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</si>
  <si>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</si>
  <si>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</si>
  <si>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</si>
  <si>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</si>
  <si>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</si>
  <si>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</si>
  <si>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</si>
  <si>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</si>
  <si>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</si>
  <si>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</si>
  <si>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</si>
  <si>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</si>
  <si>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</si>
  <si>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</si>
  <si>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</si>
  <si>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</si>
  <si>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</si>
  <si>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</si>
  <si>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</si>
  <si>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</si>
  <si>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</si>
  <si>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</si>
  <si>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</si>
  <si>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</si>
  <si>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</si>
  <si>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</si>
  <si>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</si>
  <si>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</si>
  <si>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</si>
  <si>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</si>
  <si>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</si>
  <si>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</si>
  <si>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</si>
  <si>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</si>
  <si>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</si>
  <si>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</si>
  <si>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</si>
  <si>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</si>
  <si>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</si>
  <si>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</si>
  <si>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</si>
  <si>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</si>
  <si>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</si>
  <si>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</si>
  <si>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</si>
  <si>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</si>
  <si>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</si>
  <si>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</si>
  <si>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</si>
  <si>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</si>
  <si>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</si>
  <si>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</si>
  <si>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</si>
  <si>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</si>
  <si>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</si>
  <si>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</si>
  <si>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</si>
  <si>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</si>
  <si>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</si>
  <si>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</si>
  <si>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</si>
  <si>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</si>
  <si>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</si>
  <si>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</si>
  <si>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</si>
  <si>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</si>
  <si>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</si>
  <si>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</si>
  <si>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</si>
  <si>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</si>
  <si>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</si>
  <si>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</si>
  <si>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</si>
  <si>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</si>
  <si>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</si>
  <si>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</si>
  <si>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</si>
  <si>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</si>
  <si>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</si>
  <si>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</si>
  <si>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</si>
  <si>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</si>
  <si>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</si>
  <si>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</si>
  <si>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</si>
  <si>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</si>
  <si>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</si>
  <si>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</si>
  <si>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</si>
  <si>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</si>
  <si>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</si>
  <si>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</si>
  <si>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</si>
  <si>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</si>
  <si>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</si>
  <si>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</si>
  <si>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</si>
  <si>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</si>
  <si>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</si>
  <si>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</si>
  <si>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</si>
  <si>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</si>
  <si>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</si>
  <si>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</si>
  <si>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</si>
  <si>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</si>
  <si>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</si>
  <si>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</si>
  <si>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</si>
  <si>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</si>
  <si>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</si>
  <si>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</si>
  <si>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</si>
  <si>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</si>
  <si>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</si>
  <si>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</si>
  <si>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</si>
  <si>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</si>
  <si>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</si>
  <si>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</si>
  <si>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</si>
  <si>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</si>
  <si>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</si>
  <si>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</si>
  <si>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</si>
  <si>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</si>
  <si>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</si>
  <si>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</si>
  <si>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</si>
  <si>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</si>
  <si>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</si>
  <si>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</si>
  <si>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</si>
  <si>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</si>
  <si>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</si>
  <si>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</si>
  <si>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</si>
  <si>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</si>
  <si>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</si>
  <si>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</si>
  <si>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</si>
  <si>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</si>
  <si>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</si>
  <si>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</si>
  <si>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</si>
  <si>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</si>
  <si>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</si>
  <si>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</si>
  <si>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</si>
  <si>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</si>
  <si>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</si>
  <si>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</si>
  <si>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</si>
  <si>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</si>
  <si>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</si>
  <si>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</si>
  <si>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</si>
  <si>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</si>
  <si>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</si>
  <si>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</si>
  <si>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</si>
  <si>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</si>
  <si>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</si>
  <si>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</si>
  <si>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</si>
  <si>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</si>
  <si>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</si>
  <si>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</si>
  <si>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</si>
  <si>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</si>
  <si>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</si>
  <si>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</si>
  <si>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</si>
  <si>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</si>
  <si>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</si>
  <si>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</si>
  <si>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</si>
  <si>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</si>
  <si>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</si>
  <si>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</si>
  <si>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</si>
  <si>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</si>
  <si>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</si>
  <si>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</si>
  <si>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</si>
  <si>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</si>
  <si>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</si>
  <si>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</si>
  <si>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</si>
  <si>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</si>
  <si>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</si>
  <si>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</si>
  <si>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</si>
  <si>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</si>
  <si>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</si>
  <si>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</si>
  <si>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</si>
  <si>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</si>
  <si>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</si>
  <si>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</si>
  <si>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</si>
  <si>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</si>
  <si>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</si>
  <si>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</si>
  <si>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</si>
  <si>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</si>
  <si>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</si>
  <si>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</si>
  <si>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</si>
  <si>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</si>
  <si>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</si>
  <si>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</si>
  <si>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</si>
  <si>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</si>
  <si>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</si>
  <si>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</si>
  <si>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</si>
  <si>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</si>
  <si>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</si>
  <si>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</si>
  <si>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</si>
  <si>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</si>
  <si>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</si>
  <si>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</si>
  <si>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</si>
  <si>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</si>
  <si>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</si>
  <si>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</si>
  <si>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</si>
  <si>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</si>
  <si>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</si>
  <si>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</si>
  <si>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</si>
  <si>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</si>
  <si>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</si>
  <si>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</si>
  <si>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</si>
  <si>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</si>
  <si>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</si>
  <si>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</si>
  <si>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</si>
  <si>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</si>
  <si>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</si>
  <si>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</si>
  <si>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</si>
  <si>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</si>
  <si>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</si>
  <si>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</si>
  <si>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</si>
  <si>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</si>
  <si>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</si>
  <si>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</si>
  <si>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</si>
  <si>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</si>
  <si>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</si>
  <si>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</si>
  <si>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</si>
  <si>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</si>
  <si>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</si>
  <si>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</si>
  <si>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</si>
  <si>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</si>
  <si>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</si>
  <si>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</si>
  <si>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</si>
  <si>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</si>
  <si>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</si>
  <si>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</si>
  <si>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</si>
  <si>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</si>
  <si>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</si>
  <si>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</si>
  <si>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</si>
  <si>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</si>
  <si>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</si>
  <si>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</si>
  <si>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</si>
  <si>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</si>
  <si>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</si>
  <si>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</si>
  <si>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</si>
  <si>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</si>
  <si>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</si>
  <si>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</si>
  <si>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</si>
  <si>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</si>
  <si>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</si>
  <si>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</si>
  <si>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</si>
  <si>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</si>
  <si>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</si>
  <si>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</si>
  <si>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</si>
  <si>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</si>
  <si>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</si>
  <si>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</si>
  <si>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</si>
  <si>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</si>
  <si>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</si>
  <si>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</si>
  <si>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</si>
  <si>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</si>
  <si>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</si>
  <si>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</si>
  <si>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</si>
  <si>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</si>
  <si>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</si>
  <si>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</si>
  <si>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</si>
  <si>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</si>
  <si>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</si>
  <si>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</si>
  <si>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</si>
  <si>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</si>
  <si>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</si>
  <si>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</si>
  <si>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</si>
  <si>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</si>
  <si>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</si>
  <si>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</si>
  <si>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</si>
  <si>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</si>
  <si>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</si>
  <si>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</si>
  <si>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</si>
  <si>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</si>
  <si>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</si>
  <si>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</si>
  <si>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</si>
  <si>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</si>
  <si>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</si>
  <si>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</si>
  <si>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</si>
  <si>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</si>
  <si>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</si>
  <si>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</si>
  <si>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</si>
  <si>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</si>
  <si>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</si>
  <si>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</si>
  <si>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</si>
  <si>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</si>
  <si>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</si>
  <si>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</si>
  <si>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</si>
  <si>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</si>
  <si>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</si>
  <si>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</si>
  <si>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</si>
  <si>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</si>
  <si>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</si>
  <si>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</si>
  <si>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</si>
  <si>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</si>
  <si>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</si>
  <si>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</si>
  <si>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</si>
  <si>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</si>
  <si>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</si>
  <si>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</si>
  <si>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</si>
  <si>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</si>
  <si>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</si>
  <si>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</si>
  <si>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</si>
  <si>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</si>
  <si>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</si>
  <si>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</si>
  <si>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</si>
  <si>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</si>
  <si>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</si>
  <si>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</si>
  <si>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</si>
  <si>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</si>
  <si>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</si>
  <si>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</si>
  <si>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</si>
  <si>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</si>
  <si>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</si>
  <si>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</si>
  <si>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</si>
  <si>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</si>
  <si>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</si>
  <si>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</si>
  <si>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</si>
  <si>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</si>
  <si>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</si>
  <si>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</si>
  <si>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</si>
  <si>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</si>
  <si>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</si>
  <si>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</si>
  <si>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</si>
  <si>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</si>
  <si>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</si>
  <si>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</si>
  <si>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</si>
  <si>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</si>
  <si>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</si>
  <si>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</si>
  <si>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</si>
  <si>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</si>
  <si>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</si>
  <si>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</si>
  <si>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</si>
  <si>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</si>
  <si>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</si>
  <si>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</si>
  <si>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</si>
  <si>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</si>
  <si>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</si>
  <si>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</si>
  <si>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</si>
  <si>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</si>
  <si>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</si>
  <si>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</si>
  <si>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</si>
  <si>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</si>
  <si>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</si>
  <si>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</si>
  <si>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</si>
  <si>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</si>
  <si>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</si>
  <si>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</si>
  <si>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</si>
  <si>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</si>
  <si>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</si>
  <si>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</si>
  <si>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</si>
  <si>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</si>
  <si>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</si>
  <si>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</si>
  <si>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</si>
  <si>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</si>
  <si>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</si>
  <si>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</si>
  <si>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</si>
  <si>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</si>
  <si>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</si>
  <si>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</si>
  <si>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</si>
  <si>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</si>
  <si>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</si>
  <si>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</si>
  <si>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</si>
  <si>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</si>
  <si>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</si>
  <si>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</si>
  <si>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</si>
  <si>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</si>
  <si>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</si>
  <si>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</si>
  <si>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</si>
  <si>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</si>
  <si>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</si>
  <si>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</si>
  <si>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</si>
  <si>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</si>
  <si>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</si>
  <si>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</si>
  <si>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</si>
  <si>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</si>
  <si>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</si>
  <si>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</si>
  <si>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</si>
  <si>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</si>
  <si>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</si>
  <si>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</si>
  <si>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</si>
  <si>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</si>
  <si>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</si>
  <si>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</si>
  <si>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</si>
  <si>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</si>
  <si>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</si>
  <si>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</si>
  <si>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</si>
  <si>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</si>
  <si>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</si>
  <si>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</si>
  <si>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</si>
  <si>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</si>
  <si>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</si>
  <si>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</si>
  <si>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</si>
  <si>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</si>
  <si>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</si>
  <si>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</si>
  <si>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</si>
  <si>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</si>
  <si>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</si>
  <si>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</si>
  <si>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</si>
  <si>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</si>
  <si>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</si>
  <si>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</si>
  <si>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</si>
  <si>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</si>
  <si>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</si>
  <si>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</si>
  <si>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</si>
  <si>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</si>
  <si>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</si>
  <si>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</si>
  <si>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</si>
  <si>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</si>
  <si>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</si>
  <si>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</si>
  <si>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</si>
  <si>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</si>
  <si>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</si>
  <si>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</si>
  <si>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</si>
  <si>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</si>
  <si>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</si>
  <si>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</si>
  <si>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</si>
  <si>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</si>
  <si>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</si>
  <si>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</si>
  <si>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</si>
  <si>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</si>
  <si>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</si>
  <si>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</si>
  <si>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</si>
  <si>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</si>
  <si>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</si>
  <si>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</si>
  <si>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</si>
  <si>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</si>
  <si>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</si>
  <si>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</si>
  <si>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</si>
  <si>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</si>
  <si>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</si>
  <si>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</si>
  <si>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</si>
  <si>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</si>
  <si>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</si>
  <si>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</si>
  <si>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</si>
  <si>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</si>
  <si>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</si>
  <si>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</si>
  <si>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</si>
  <si>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</si>
  <si>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</si>
  <si>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</si>
  <si>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</si>
  <si>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</si>
  <si>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</si>
  <si>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</si>
  <si>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</si>
  <si>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</si>
  <si>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</si>
  <si>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</si>
  <si>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</si>
  <si>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</si>
  <si>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</si>
  <si>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</si>
  <si>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</si>
  <si>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</si>
  <si>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</si>
  <si>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</si>
  <si>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</si>
  <si>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</si>
  <si>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</si>
  <si>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</si>
  <si>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</si>
  <si>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</si>
  <si>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</si>
  <si>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</si>
  <si>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</si>
  <si>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</si>
  <si>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</si>
  <si>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</si>
  <si>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</si>
  <si>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</si>
  <si>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</si>
  <si>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</si>
  <si>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</si>
  <si>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</si>
  <si>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</si>
  <si>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</si>
  <si>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</si>
  <si>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</si>
  <si>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</si>
  <si>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</si>
  <si>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</si>
  <si>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</si>
  <si>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</si>
  <si>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</si>
  <si>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</si>
  <si>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</si>
  <si>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</si>
  <si>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</si>
  <si>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</si>
  <si>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</si>
  <si>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</si>
  <si>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</si>
  <si>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</si>
  <si>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</si>
  <si>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</si>
  <si>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</si>
  <si>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</si>
  <si>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</si>
  <si>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</si>
  <si>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</si>
  <si>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</si>
  <si>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</si>
  <si>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</si>
  <si>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</si>
  <si>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</si>
  <si>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</si>
  <si>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</si>
  <si>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</si>
  <si>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</si>
  <si>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</si>
  <si>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</si>
  <si>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</si>
  <si>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</si>
  <si>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</si>
  <si>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</si>
  <si>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</si>
  <si>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</si>
  <si>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</si>
  <si>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</si>
  <si>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</si>
  <si>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</si>
  <si>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</si>
  <si>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</si>
  <si>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</si>
  <si>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</si>
  <si>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</si>
  <si>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</si>
  <si>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</si>
  <si>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</si>
  <si>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</si>
  <si>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</si>
  <si>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</si>
  <si>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</si>
  <si>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</si>
  <si>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</si>
  <si>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</si>
  <si>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</si>
  <si>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</si>
  <si>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</si>
  <si>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</si>
  <si>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</si>
  <si>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</si>
  <si>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</si>
  <si>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</si>
  <si>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</si>
  <si>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</si>
  <si>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</si>
  <si>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</si>
  <si>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</si>
  <si>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</si>
  <si>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</si>
  <si>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</si>
  <si>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</si>
  <si>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</si>
  <si>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</si>
  <si>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</si>
  <si>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</si>
  <si>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</si>
  <si>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</si>
  <si>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</si>
  <si>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</si>
  <si>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</si>
  <si>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</si>
  <si>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</si>
  <si>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</si>
  <si>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</si>
  <si>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</si>
  <si>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</si>
  <si>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</si>
  <si>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</si>
  <si>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</si>
  <si>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</si>
  <si>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</si>
  <si>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</si>
  <si>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</si>
  <si>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</si>
  <si>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</si>
  <si>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</si>
  <si>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</si>
  <si>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</si>
  <si>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</si>
  <si>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</si>
  <si>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</si>
  <si>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</si>
  <si>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</si>
  <si>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</si>
  <si>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</si>
  <si>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</si>
  <si>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</si>
  <si>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</si>
  <si>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</si>
  <si>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</si>
  <si>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</si>
  <si>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</si>
  <si>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</si>
  <si>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</si>
  <si>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</si>
  <si>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</si>
  <si>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</si>
  <si>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</si>
  <si>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</si>
  <si>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</si>
  <si>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</si>
  <si>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</si>
  <si>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</si>
  <si>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</si>
  <si>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</si>
  <si>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</si>
  <si>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</si>
  <si>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</si>
  <si>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</si>
  <si>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</si>
  <si>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</si>
  <si>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</si>
  <si>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</si>
  <si>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</si>
  <si>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</si>
  <si>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</si>
  <si>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</si>
  <si>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</si>
  <si>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</si>
  <si>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</si>
  <si>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</si>
  <si>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</si>
  <si>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</si>
  <si>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</si>
  <si>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</si>
  <si>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</si>
  <si>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</si>
  <si>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</si>
  <si>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</si>
  <si>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</si>
  <si>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</si>
  <si>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</si>
  <si>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</si>
  <si>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</si>
  <si>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</si>
  <si>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</si>
  <si>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</si>
  <si>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</si>
  <si>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</si>
  <si>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</si>
  <si>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</si>
  <si>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</si>
  <si>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</si>
  <si>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</si>
  <si>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</si>
  <si>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</si>
  <si>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</si>
  <si>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</si>
  <si>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</si>
  <si>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</si>
  <si>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</si>
  <si>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</si>
  <si>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</si>
  <si>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</si>
  <si>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</si>
  <si>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</si>
  <si>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</si>
  <si>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</si>
  <si>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</si>
  <si>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</si>
  <si>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</si>
  <si>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</si>
  <si>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</si>
  <si>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</si>
  <si>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</si>
  <si>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</si>
  <si>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</si>
  <si>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</si>
  <si>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</si>
  <si>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</si>
  <si>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</si>
  <si>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</si>
  <si>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</si>
  <si>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</si>
  <si>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</si>
  <si>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</si>
  <si>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</si>
  <si>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</si>
  <si>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</si>
  <si>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</si>
  <si>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</si>
  <si>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</si>
  <si>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</si>
  <si>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</si>
  <si>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</si>
  <si>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</si>
  <si>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</si>
  <si>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</si>
  <si>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</si>
  <si>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</si>
  <si>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</si>
  <si>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</si>
  <si>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</si>
  <si>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</si>
  <si>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</si>
  <si>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</si>
  <si>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</si>
  <si>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</si>
  <si>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</si>
  <si>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</si>
  <si>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</si>
  <si>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</si>
  <si>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</si>
  <si>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</si>
  <si>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</si>
  <si>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</si>
  <si>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</si>
  <si>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</si>
  <si>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</si>
  <si>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</si>
  <si>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</si>
  <si>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</si>
  <si>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</si>
  <si>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</si>
  <si>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</si>
  <si>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</si>
  <si>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</si>
  <si>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</si>
  <si>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</si>
  <si>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</si>
  <si>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</si>
  <si>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</si>
  <si>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</si>
  <si>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</si>
  <si>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</si>
  <si>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</si>
  <si>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</si>
  <si>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</si>
  <si>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</si>
  <si>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</si>
  <si>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</si>
  <si>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</si>
  <si>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</si>
  <si>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</si>
  <si>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</si>
  <si>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</si>
  <si>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</si>
  <si>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</si>
  <si>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</si>
  <si>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</si>
  <si>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</si>
  <si>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</si>
  <si>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</si>
  <si>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</si>
  <si>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</si>
  <si>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</si>
  <si>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</si>
  <si>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</si>
  <si>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</si>
  <si>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</si>
  <si>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</si>
  <si>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</si>
  <si>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</si>
  <si>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</si>
  <si>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</si>
  <si>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</si>
  <si>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</si>
  <si>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</si>
  <si>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</si>
  <si>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</si>
  <si>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</si>
  <si>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</si>
  <si>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</si>
  <si>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</si>
  <si>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</si>
  <si>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</si>
  <si>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</si>
  <si>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</si>
  <si>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</si>
  <si>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</si>
  <si>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</si>
  <si>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</si>
  <si>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</si>
  <si>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</si>
  <si>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</si>
  <si>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</si>
  <si>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</si>
  <si>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</si>
  <si>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</si>
  <si>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</si>
  <si>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</si>
  <si>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</si>
  <si>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</si>
  <si>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</si>
  <si>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</si>
  <si>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</si>
  <si>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</si>
  <si>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</si>
  <si>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</si>
  <si>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</si>
  <si>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</si>
  <si>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</si>
  <si>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</si>
  <si>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</si>
  <si>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</si>
  <si>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</si>
  <si>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</si>
  <si>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</si>
  <si>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</si>
  <si>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</si>
  <si>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</si>
  <si>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</si>
  <si>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</si>
  <si>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</si>
  <si>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</si>
  <si>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</si>
  <si>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</si>
  <si>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</si>
  <si>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</si>
  <si>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</si>
  <si>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</si>
  <si>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</si>
  <si>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</si>
  <si>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</si>
  <si>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</si>
  <si>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</si>
  <si>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</si>
  <si>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</si>
  <si>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</si>
  <si>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</si>
  <si>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</si>
  <si>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</si>
  <si>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</si>
  <si>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</si>
  <si>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</si>
  <si>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</si>
  <si>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</si>
  <si>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</si>
  <si>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</si>
  <si>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</si>
  <si>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</si>
  <si>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</si>
  <si>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</si>
  <si>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</si>
  <si>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</si>
  <si>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</si>
  <si>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</si>
  <si>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</si>
  <si>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</si>
  <si>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</si>
  <si>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</si>
  <si>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</si>
  <si>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</si>
  <si>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</si>
  <si>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</si>
  <si>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</si>
  <si>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</si>
  <si>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</si>
  <si>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</si>
  <si>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</si>
  <si>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</si>
  <si>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</si>
  <si>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</si>
  <si>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</si>
  <si>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</si>
  <si>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</si>
  <si>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</si>
  <si>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</si>
  <si>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</si>
  <si>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</si>
  <si>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</si>
  <si>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</si>
  <si>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</si>
  <si>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</si>
  <si>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</si>
  <si>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</si>
  <si>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</si>
  <si>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</si>
  <si>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</si>
  <si>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</si>
  <si>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</si>
  <si>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</si>
  <si>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</si>
  <si>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</si>
  <si>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</si>
  <si>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</si>
  <si>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</si>
  <si>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</si>
  <si>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</si>
  <si>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</si>
  <si>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</si>
  <si>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</si>
  <si>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</si>
  <si>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</si>
  <si>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</si>
  <si>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</si>
  <si>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</si>
  <si>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</si>
  <si>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</si>
  <si>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</si>
  <si>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</si>
  <si>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</si>
  <si>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</si>
  <si>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</si>
  <si>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</si>
  <si>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</si>
  <si>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</si>
  <si>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</si>
  <si>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</si>
  <si>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</si>
  <si>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</si>
  <si>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</si>
  <si>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</si>
  <si>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</si>
  <si>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</si>
  <si>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</si>
  <si>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</si>
  <si>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</si>
  <si>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</si>
  <si>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</si>
  <si>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</si>
  <si>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</si>
  <si>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</si>
  <si>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</si>
  <si>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</si>
  <si>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</si>
  <si>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</si>
  <si>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</si>
  <si>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</si>
  <si>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</si>
  <si>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</si>
  <si>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</si>
  <si>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</si>
  <si>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</si>
  <si>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</si>
  <si>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</si>
  <si>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</si>
  <si>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</si>
  <si>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</si>
  <si>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</si>
  <si>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</si>
  <si>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</si>
  <si>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</si>
  <si>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</si>
  <si>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</si>
  <si>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</si>
  <si>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</si>
  <si>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</si>
  <si>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</si>
  <si>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</si>
  <si>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</si>
  <si>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</si>
  <si>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</si>
  <si>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</si>
  <si>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</si>
  <si>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</si>
  <si>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</si>
  <si>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</si>
  <si>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</si>
  <si>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</si>
  <si>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</si>
  <si>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</si>
  <si>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</si>
  <si>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</si>
  <si>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</si>
  <si>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</si>
  <si>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</si>
  <si>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</si>
  <si>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</si>
  <si>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</si>
  <si>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</si>
  <si>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</si>
  <si>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</si>
  <si>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</si>
  <si>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</si>
  <si>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</si>
  <si>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</si>
  <si>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</si>
  <si>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</si>
  <si>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</si>
  <si>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</si>
  <si>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</si>
  <si>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</si>
  <si>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</si>
  <si>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</si>
  <si>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</si>
  <si>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</si>
  <si>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</si>
  <si>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</si>
  <si>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</si>
  <si>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</si>
  <si>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</si>
  <si>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</si>
  <si>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</si>
  <si>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</si>
  <si>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</si>
  <si>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</si>
  <si>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</si>
  <si>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</si>
  <si>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</si>
  <si>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</si>
  <si>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</si>
  <si>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</si>
  <si>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</si>
  <si>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</si>
  <si>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</si>
  <si>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</si>
  <si>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</si>
  <si>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</si>
  <si>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</si>
  <si>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</si>
  <si>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</si>
  <si>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</si>
  <si>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</si>
  <si>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</si>
  <si>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</si>
  <si>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</si>
  <si>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</si>
  <si>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</si>
  <si>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</si>
  <si>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</si>
  <si>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</si>
  <si>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</si>
  <si>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</si>
  <si>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</si>
  <si>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</si>
  <si>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</si>
  <si>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</si>
  <si>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</si>
  <si>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</si>
  <si>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</si>
  <si>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</si>
  <si>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</si>
  <si>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</si>
  <si>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</si>
  <si>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</si>
  <si>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</si>
  <si>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</si>
  <si>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</si>
  <si>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</si>
  <si>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</si>
  <si>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</si>
  <si>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</si>
  <si>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</si>
  <si>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</si>
  <si>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</si>
  <si>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</si>
  <si>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</si>
  <si>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</si>
  <si>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</si>
  <si>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</si>
  <si>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</si>
  <si>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</si>
  <si>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</si>
  <si>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</si>
  <si>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</si>
  <si>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</si>
  <si>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</si>
  <si>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</si>
  <si>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</si>
  <si>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</si>
  <si>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</si>
  <si>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</si>
  <si>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</si>
  <si>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</si>
  <si>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</si>
  <si>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</si>
  <si>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</si>
  <si>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</si>
  <si>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</si>
  <si>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</si>
  <si>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</si>
  <si>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</si>
  <si>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</si>
  <si>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</si>
  <si>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</si>
  <si>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</si>
  <si>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</si>
  <si>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</si>
  <si>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</si>
  <si>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</si>
  <si>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</si>
  <si>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</si>
  <si>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</si>
  <si>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</si>
  <si>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</si>
  <si>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</si>
  <si>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</si>
  <si>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</si>
  <si>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</si>
  <si>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</si>
  <si>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</si>
  <si>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</si>
  <si>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</si>
  <si>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</si>
  <si>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</si>
  <si>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</si>
  <si>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</si>
  <si>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</si>
  <si>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</si>
  <si>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</si>
  <si>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</si>
  <si>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</si>
  <si>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</si>
  <si>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</si>
  <si>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</si>
  <si>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</si>
  <si>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</si>
  <si>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</si>
  <si>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</si>
  <si>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</si>
  <si>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</si>
  <si>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</si>
  <si>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</si>
  <si>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</si>
  <si>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</si>
  <si>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</si>
  <si>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</si>
  <si>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</si>
  <si>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</si>
  <si>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</si>
  <si>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</si>
  <si>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</si>
  <si>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</si>
  <si>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</si>
  <si>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</si>
  <si>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</si>
  <si>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</si>
  <si>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</si>
  <si>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</si>
  <si>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</si>
  <si>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</si>
  <si>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</si>
  <si>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</si>
  <si>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</si>
  <si>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</si>
  <si>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</si>
  <si>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</si>
  <si>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</si>
  <si>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</si>
  <si>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</si>
  <si>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</si>
  <si>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</si>
  <si>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</si>
  <si>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</si>
  <si>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</si>
  <si>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</si>
  <si>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</si>
  <si>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</si>
  <si>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</si>
  <si>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</si>
  <si>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</si>
  <si>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</si>
  <si>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</si>
  <si>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</si>
  <si>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</si>
  <si>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</si>
  <si>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</si>
  <si>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</si>
  <si>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</si>
  <si>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</si>
  <si>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</si>
  <si>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</si>
  <si>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</si>
  <si>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</si>
  <si>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</si>
  <si>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</si>
  <si>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</si>
  <si>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</si>
  <si>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</si>
  <si>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</si>
  <si>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</si>
  <si>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</si>
  <si>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</si>
  <si>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</si>
  <si>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</si>
  <si>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</si>
  <si>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</si>
  <si>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</si>
  <si>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</si>
  <si>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</si>
  <si>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</si>
  <si>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</si>
  <si>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</si>
  <si>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</si>
  <si>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</si>
  <si>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</si>
  <si>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</si>
  <si>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</si>
  <si>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</si>
  <si>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</si>
  <si>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</si>
  <si>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</si>
  <si>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</si>
  <si>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</si>
  <si>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</si>
  <si>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</si>
  <si>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</si>
  <si>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</si>
  <si>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</si>
  <si>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</si>
  <si>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</si>
  <si>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</si>
  <si>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</si>
  <si>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</si>
  <si>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</si>
  <si>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</si>
  <si>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</si>
  <si>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</si>
  <si>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</si>
  <si>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</si>
  <si>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</si>
  <si>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</si>
  <si>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</si>
  <si>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</si>
  <si>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</si>
  <si>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</si>
  <si>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</si>
  <si>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</si>
  <si>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</si>
  <si>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</si>
  <si>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</si>
  <si>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</si>
  <si>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</si>
  <si>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</si>
  <si>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</si>
  <si>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</si>
  <si>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</si>
  <si>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</si>
  <si>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</si>
  <si>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</si>
  <si>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</si>
  <si>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</si>
  <si>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</si>
  <si>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</si>
  <si>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</si>
  <si>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</si>
  <si>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</si>
  <si>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</si>
  <si>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</si>
  <si>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</si>
  <si>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</si>
  <si>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</si>
  <si>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</si>
  <si>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</si>
  <si>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</si>
  <si>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</si>
  <si>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</si>
  <si>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</si>
  <si>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</si>
  <si>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</si>
  <si>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</si>
  <si>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</si>
  <si>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</si>
  <si>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</si>
  <si>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</si>
  <si>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</si>
  <si>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</si>
  <si>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</si>
  <si>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</si>
  <si>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</si>
  <si>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</si>
  <si>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</si>
  <si>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</si>
  <si>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</si>
  <si>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</si>
  <si>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</si>
  <si>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</si>
  <si>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</si>
  <si>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</si>
  <si>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</si>
  <si>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</si>
  <si>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</si>
  <si>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</si>
  <si>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</si>
  <si>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</si>
  <si>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</si>
  <si>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</si>
  <si>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</si>
  <si>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</si>
  <si>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</si>
  <si>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</si>
  <si>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</si>
  <si>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</si>
  <si>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</si>
  <si>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</si>
  <si>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</si>
  <si>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</si>
  <si>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</si>
  <si>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</si>
  <si>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</si>
  <si>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</si>
  <si>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</si>
  <si>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</si>
  <si>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</si>
  <si>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</si>
  <si>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</si>
  <si>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</si>
  <si>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</si>
  <si>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</si>
  <si>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</si>
  <si>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</si>
  <si>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</si>
  <si>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</si>
  <si>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</si>
  <si>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</si>
  <si>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</si>
  <si>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</si>
  <si>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</si>
  <si>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</si>
  <si>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</si>
  <si>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</si>
  <si>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</si>
  <si>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</si>
  <si>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</si>
  <si>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</si>
  <si>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</si>
  <si>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</si>
  <si>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</si>
  <si>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</si>
  <si>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</si>
  <si>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</si>
  <si>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</si>
  <si>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</si>
  <si>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</si>
  <si>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</si>
  <si>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</si>
  <si>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</si>
  <si>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</si>
  <si>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</si>
  <si>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</si>
  <si>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</si>
  <si>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</si>
  <si>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</si>
  <si>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</si>
  <si>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</si>
  <si>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</si>
  <si>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</si>
  <si>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</si>
  <si>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</si>
  <si>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</si>
  <si>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</si>
  <si>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</si>
  <si>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</si>
  <si>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</si>
  <si>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</si>
  <si>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</si>
  <si>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</si>
  <si>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</si>
  <si>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</si>
  <si>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</si>
  <si>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</si>
  <si>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</si>
  <si>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</si>
  <si>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</si>
  <si>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</si>
  <si>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</si>
  <si>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</si>
  <si>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</si>
  <si>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</si>
  <si>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</si>
  <si>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</si>
  <si>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</si>
  <si>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</si>
  <si>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</si>
  <si>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</si>
  <si>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</si>
  <si>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</si>
  <si>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</si>
  <si>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</si>
  <si>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</si>
  <si>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</si>
  <si>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</si>
  <si>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</si>
  <si>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</si>
  <si>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</si>
  <si>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</si>
  <si>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</si>
  <si>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</si>
  <si>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</si>
  <si>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</si>
  <si>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</si>
  <si>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</si>
  <si>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</si>
  <si>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</si>
  <si>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</si>
  <si>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</si>
  <si>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</si>
  <si>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</si>
  <si>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</si>
  <si>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</si>
  <si>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</si>
  <si>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</si>
  <si>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</si>
  <si>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</si>
  <si>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</si>
  <si>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</si>
  <si>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</si>
  <si>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</si>
  <si>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</si>
  <si>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</si>
  <si>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</si>
  <si>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</si>
  <si>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</si>
  <si>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</si>
  <si>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</si>
  <si>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</si>
  <si>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</si>
  <si>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</si>
  <si>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</si>
  <si>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</si>
  <si>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</si>
  <si>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</si>
  <si>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</si>
  <si>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</si>
  <si>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</si>
  <si>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</si>
  <si>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</si>
  <si>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</si>
  <si>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</si>
  <si>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</si>
  <si>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</si>
  <si>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</si>
  <si>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</si>
  <si>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</si>
  <si>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</si>
  <si>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</si>
  <si>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</si>
  <si>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</si>
  <si>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</si>
  <si>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</si>
  <si>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</si>
  <si>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</si>
  <si>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</si>
  <si>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</si>
  <si>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</si>
  <si>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</si>
  <si>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</si>
  <si>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</si>
  <si>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</si>
  <si>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</si>
  <si>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</si>
  <si>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</si>
  <si>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</si>
  <si>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</si>
  <si>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</si>
  <si>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</si>
  <si>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</si>
  <si>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</si>
  <si>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</si>
  <si>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</si>
  <si>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</si>
  <si>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</si>
  <si>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</si>
  <si>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</si>
  <si>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</si>
  <si>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</si>
  <si>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</si>
  <si>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</si>
  <si>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</si>
  <si>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</si>
  <si>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</si>
  <si>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</si>
  <si>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</si>
  <si>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</si>
  <si>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</si>
  <si>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</si>
  <si>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</si>
  <si>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</si>
  <si>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</si>
  <si>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</si>
  <si>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</si>
  <si>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</si>
  <si>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</si>
  <si>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</si>
  <si>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</si>
  <si>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</si>
  <si>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</si>
  <si>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</si>
  <si>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</si>
  <si>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</si>
  <si>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</si>
  <si>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</si>
  <si>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</si>
  <si>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</si>
  <si>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</si>
  <si>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</si>
  <si>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</si>
  <si>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</si>
  <si>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</si>
  <si>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</si>
  <si>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</si>
  <si>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</si>
  <si>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</si>
  <si>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</si>
  <si>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</si>
  <si>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</si>
  <si>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</si>
  <si>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</si>
  <si>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</si>
  <si>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</si>
  <si>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</si>
  <si>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</si>
  <si>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</si>
  <si>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</si>
  <si>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</si>
  <si>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</si>
  <si>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</si>
  <si>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</si>
  <si>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</si>
  <si>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</si>
  <si>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</si>
  <si>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</si>
  <si>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</si>
  <si>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</si>
  <si>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</si>
  <si>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</si>
  <si>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</si>
  <si>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</si>
  <si>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</si>
  <si>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</si>
  <si>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</si>
  <si>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</si>
  <si>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</si>
  <si>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</si>
  <si>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</si>
  <si>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</si>
  <si>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</si>
  <si>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</si>
  <si>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</si>
  <si>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</si>
  <si>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</si>
  <si>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</si>
  <si>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</si>
  <si>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</si>
  <si>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</si>
  <si>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</si>
  <si>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</si>
  <si>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</si>
  <si>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</si>
  <si>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</si>
  <si>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</si>
  <si>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</si>
  <si>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</si>
  <si>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</si>
  <si>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</si>
  <si>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</si>
  <si>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</si>
  <si>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</si>
  <si>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</si>
  <si>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</si>
  <si>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</si>
  <si>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</si>
  <si>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</si>
  <si>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</si>
  <si>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</si>
  <si>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</si>
  <si>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</si>
  <si>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</si>
  <si>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</si>
  <si>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</si>
  <si>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</si>
  <si>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</si>
  <si>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</si>
  <si>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</si>
  <si>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</si>
  <si>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</si>
  <si>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</si>
  <si>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</si>
  <si>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</si>
  <si>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</si>
  <si>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</si>
  <si>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</si>
  <si>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</si>
  <si>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</si>
  <si>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</si>
  <si>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</si>
  <si>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</si>
  <si>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</si>
  <si>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</si>
  <si>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</si>
  <si>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</si>
  <si>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</si>
  <si>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</si>
  <si>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</si>
  <si>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</si>
  <si>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</si>
  <si>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</si>
  <si>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</si>
  <si>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</si>
  <si>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</si>
  <si>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</si>
  <si>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</si>
  <si>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</si>
  <si>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</si>
  <si>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</si>
  <si>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</si>
  <si>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</si>
  <si>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</si>
  <si>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</si>
  <si>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</si>
  <si>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</si>
  <si>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</si>
  <si>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</si>
  <si>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</si>
  <si>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</si>
  <si>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</si>
  <si>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</si>
  <si>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</si>
  <si>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</si>
  <si>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</si>
  <si>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</si>
  <si>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</si>
  <si>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</si>
  <si>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城乙14175x6</t>
    <phoneticPr fontId="3" type="noConversion"/>
  </si>
  <si>
    <t>八亨</t>
    <phoneticPr fontId="3" type="noConversion"/>
  </si>
  <si>
    <t>鴻碩</t>
    <phoneticPr fontId="3" type="noConversion"/>
  </si>
  <si>
    <t>雙安</t>
    <phoneticPr fontId="3" type="noConversion"/>
  </si>
  <si>
    <t>2020匯款手續費16x</t>
    <phoneticPr fontId="3" type="noConversion"/>
  </si>
  <si>
    <t>薪---博---109.01</t>
    <phoneticPr fontId="3" type="noConversion"/>
  </si>
  <si>
    <t>109.1 欽 (2018.1月 調薪 $30150),調勞保</t>
    <phoneticPr fontId="3" type="noConversion"/>
  </si>
  <si>
    <t>薪資</t>
    <phoneticPr fontId="3" type="noConversion"/>
  </si>
  <si>
    <t>股東往來</t>
    <phoneticPr fontId="3" type="noConversion"/>
  </si>
  <si>
    <t>機殼風扇8吋*2-展鑫</t>
    <phoneticPr fontId="3" type="noConversion"/>
  </si>
  <si>
    <t>機殼風扇8吋*2-展鑫</t>
    <phoneticPr fontId="3" type="noConversion"/>
  </si>
  <si>
    <t>DV振興券-饒媽</t>
    <phoneticPr fontId="3" type="noConversion"/>
  </si>
  <si>
    <t>2020進貨總計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</si>
</sst>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2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2" fillId="38" borderId="0" xfId="21" applyNumberFormat="1" applyFont="1" applyFill="1" applyAlignment="1">
      <alignment horizontal="center"/>
    </xf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0" applyNumberFormat="1" applyFont="1"/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43" fontId="1" fillId="0" borderId="0" xfId="0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179" fontId="0" fillId="0" borderId="0" xfId="0" applyNumberFormat="1" applyFont="1" applyFill="1"/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18232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525" activePane="bottomLeft"/>
      <selection activeCell="E1" sqref="E1:E1048576"/>
      <selection pane="bottomLeft" activeCell="A3530" sqref="A3530:XFD3530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16592</v>
      </c>
      <c r="B1" s="739" t="s">
        <v>4425</v>
      </c>
      <c r="C1" s="739" t="s">
        <v>4426</v>
      </c>
      <c r="D1" s="739" t="s">
        <v>16593</v>
      </c>
      <c r="E1" s="739" t="s">
        <v>16594</v>
      </c>
      <c r="F1" s="739" t="s">
        <v>4429</v>
      </c>
      <c r="G1" s="739" t="s">
        <v>16595</v>
      </c>
      <c r="H1" s="739" t="s">
        <v>16596</v>
      </c>
    </row>
    <row r="2" spans="1:16">
      <c r="D2" s="739">
        <v>331</v>
      </c>
      <c r="H2" s="739" t="s">
        <v>11156</v>
      </c>
    </row>
    <row r="3" spans="1:16">
      <c r="A3" s="739" t="s">
        <v>16597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16598</v>
      </c>
    </row>
    <row r="5" spans="1:16">
      <c r="E5" s="834" t="s">
        <v>16599</v>
      </c>
      <c r="F5" s="834"/>
      <c r="G5" s="834"/>
    </row>
    <row r="6" spans="1:16">
      <c r="A6" s="739" t="s">
        <v>16600</v>
      </c>
    </row>
    <row r="7" spans="1:16">
      <c r="D7" s="739">
        <v>8503</v>
      </c>
      <c r="H7" s="739" t="s">
        <v>16601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16602</v>
      </c>
    </row>
    <row r="12" spans="1:16">
      <c r="D12" s="739">
        <v>33</v>
      </c>
      <c r="H12" s="739" t="s">
        <v>16603</v>
      </c>
    </row>
    <row r="13" spans="1:16">
      <c r="E13" s="739">
        <v>33</v>
      </c>
      <c r="H13" s="739" t="s">
        <v>6032</v>
      </c>
    </row>
    <row r="15" spans="1:16">
      <c r="A15" s="739" t="s">
        <v>16604</v>
      </c>
    </row>
    <row r="16" spans="1:16">
      <c r="D16" s="739">
        <v>20030</v>
      </c>
      <c r="H16" s="739" t="s">
        <v>16601</v>
      </c>
    </row>
    <row r="17" spans="1:8">
      <c r="E17" s="739">
        <v>20000</v>
      </c>
      <c r="H17" s="739" t="s">
        <v>6034</v>
      </c>
    </row>
    <row r="19" spans="1:8">
      <c r="A19" s="739" t="s">
        <v>16605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16606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16607</v>
      </c>
    </row>
    <row r="24" spans="1:8">
      <c r="E24" s="834" t="s">
        <v>16608</v>
      </c>
      <c r="F24" s="834"/>
      <c r="G24" s="834"/>
    </row>
    <row r="26" spans="1:8">
      <c r="A26" s="739" t="s">
        <v>16609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16610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16611</v>
      </c>
    </row>
    <row r="37" spans="1:9">
      <c r="E37" s="834" t="s">
        <v>6047</v>
      </c>
      <c r="F37" s="834"/>
      <c r="G37" s="834"/>
    </row>
    <row r="38" spans="1:9">
      <c r="A38" s="739" t="s">
        <v>16612</v>
      </c>
    </row>
    <row r="39" spans="1:9">
      <c r="E39" s="739">
        <v>399</v>
      </c>
      <c r="H39" s="739" t="s">
        <v>16613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16614</v>
      </c>
      <c r="I43" s="739" t="s">
        <v>16615</v>
      </c>
    </row>
    <row r="44" spans="1:9">
      <c r="E44" s="834" t="s">
        <v>16616</v>
      </c>
      <c r="F44" s="834"/>
      <c r="G44" s="834"/>
    </row>
    <row r="46" spans="1:9">
      <c r="A46" s="739" t="s">
        <v>16617</v>
      </c>
    </row>
    <row r="47" spans="1:9">
      <c r="E47" s="739">
        <v>200</v>
      </c>
      <c r="H47" s="739" t="s">
        <v>16618</v>
      </c>
    </row>
    <row r="48" spans="1:9">
      <c r="E48" s="834" t="s">
        <v>16619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16620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16621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16622</v>
      </c>
      <c r="F64" s="834"/>
      <c r="G64" s="834"/>
    </row>
    <row r="66" spans="1:8">
      <c r="A66" s="739" t="s">
        <v>16623</v>
      </c>
    </row>
    <row r="67" spans="1:8">
      <c r="E67" s="739">
        <v>100</v>
      </c>
      <c r="H67" s="739" t="s">
        <v>16624</v>
      </c>
    </row>
    <row r="68" spans="1:8">
      <c r="E68" s="834" t="s">
        <v>6069</v>
      </c>
      <c r="F68" s="834"/>
      <c r="G68" s="834"/>
    </row>
    <row r="70" spans="1:8">
      <c r="A70" s="739" t="s">
        <v>16625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16626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16627</v>
      </c>
    </row>
    <row r="78" spans="1:8">
      <c r="E78" s="834" t="s">
        <v>6076</v>
      </c>
      <c r="F78" s="834"/>
      <c r="G78" s="834"/>
    </row>
    <row r="80" spans="1:8">
      <c r="A80" s="739" t="s">
        <v>16628</v>
      </c>
    </row>
    <row r="81" spans="1:8">
      <c r="D81" s="739">
        <v>8500</v>
      </c>
      <c r="H81" s="739" t="s">
        <v>16601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16629</v>
      </c>
    </row>
    <row r="84" spans="1:8">
      <c r="E84" s="834" t="s">
        <v>6079</v>
      </c>
      <c r="F84" s="834"/>
      <c r="G84" s="834"/>
    </row>
    <row r="86" spans="1:8">
      <c r="A86" s="739" t="s">
        <v>16628</v>
      </c>
    </row>
    <row r="87" spans="1:8">
      <c r="E87" s="739">
        <v>1205</v>
      </c>
      <c r="H87" s="739" t="s">
        <v>16630</v>
      </c>
    </row>
    <row r="88" spans="1:8">
      <c r="E88" s="834" t="s">
        <v>11218</v>
      </c>
      <c r="F88" s="834"/>
      <c r="G88" s="834"/>
    </row>
    <row r="90" spans="1:8">
      <c r="A90" s="739" t="s">
        <v>16631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16632</v>
      </c>
    </row>
    <row r="95" spans="1:8">
      <c r="D95" s="739">
        <v>50000</v>
      </c>
      <c r="H95" s="739" t="s">
        <v>16601</v>
      </c>
    </row>
    <row r="96" spans="1:8">
      <c r="E96" s="739">
        <v>50000</v>
      </c>
      <c r="H96" s="739" t="s">
        <v>6086</v>
      </c>
    </row>
    <row r="98" spans="1:8">
      <c r="A98" s="739" t="s">
        <v>16633</v>
      </c>
    </row>
    <row r="99" spans="1:8">
      <c r="E99" s="739">
        <v>9</v>
      </c>
      <c r="H99" s="739" t="s">
        <v>6088</v>
      </c>
    </row>
    <row r="100" spans="1:8">
      <c r="E100" s="834" t="s">
        <v>16634</v>
      </c>
      <c r="F100" s="834"/>
      <c r="G100" s="834"/>
    </row>
    <row r="102" spans="1:8">
      <c r="A102" s="739" t="s">
        <v>16635</v>
      </c>
    </row>
    <row r="103" spans="1:8">
      <c r="E103" s="739">
        <v>100</v>
      </c>
      <c r="H103" s="739" t="s">
        <v>6091</v>
      </c>
    </row>
    <row r="104" spans="1:8">
      <c r="E104" s="834" t="s">
        <v>16636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16637</v>
      </c>
    </row>
    <row r="108" spans="1:8">
      <c r="E108" s="739">
        <v>700</v>
      </c>
      <c r="H108" s="739" t="s">
        <v>16638</v>
      </c>
    </row>
    <row r="109" spans="1:8">
      <c r="E109" s="834" t="s">
        <v>6096</v>
      </c>
      <c r="F109" s="834"/>
      <c r="G109" s="834"/>
    </row>
    <row r="111" spans="1:8">
      <c r="A111" s="739" t="s">
        <v>16639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16640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16641</v>
      </c>
    </row>
    <row r="122" spans="1:8">
      <c r="D122" s="739">
        <v>4000</v>
      </c>
      <c r="H122" s="739" t="s">
        <v>16601</v>
      </c>
    </row>
    <row r="123" spans="1:8">
      <c r="E123" s="739">
        <v>1205</v>
      </c>
      <c r="H123" s="739" t="s">
        <v>16642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16643</v>
      </c>
    </row>
    <row r="126" spans="1:8">
      <c r="E126" s="739">
        <v>1000</v>
      </c>
      <c r="H126" s="739" t="s">
        <v>16644</v>
      </c>
    </row>
    <row r="127" spans="1:8">
      <c r="E127" s="834" t="s">
        <v>16645</v>
      </c>
      <c r="F127" s="834"/>
      <c r="G127" s="834"/>
    </row>
    <row r="129" spans="1:8">
      <c r="A129" s="739" t="s">
        <v>16646</v>
      </c>
    </row>
    <row r="130" spans="1:8">
      <c r="E130" s="739">
        <v>500</v>
      </c>
      <c r="H130" s="739" t="s">
        <v>16647</v>
      </c>
    </row>
    <row r="131" spans="1:8">
      <c r="E131" s="834" t="s">
        <v>16648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16649</v>
      </c>
    </row>
    <row r="137" spans="1:8">
      <c r="E137" s="834" t="s">
        <v>6114</v>
      </c>
      <c r="F137" s="834"/>
      <c r="G137" s="834"/>
    </row>
    <row r="139" spans="1:8">
      <c r="A139" s="739" t="s">
        <v>16650</v>
      </c>
    </row>
    <row r="140" spans="1:8">
      <c r="E140" s="739">
        <v>18</v>
      </c>
      <c r="H140" s="739" t="s">
        <v>16651</v>
      </c>
    </row>
    <row r="141" spans="1:8">
      <c r="E141" s="739">
        <v>275</v>
      </c>
      <c r="H141" s="739" t="s">
        <v>16652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16653</v>
      </c>
    </row>
    <row r="146" spans="1:8">
      <c r="C146" s="739">
        <v>12396</v>
      </c>
      <c r="H146" s="739" t="s">
        <v>16654</v>
      </c>
    </row>
    <row r="147" spans="1:8">
      <c r="B147" s="739">
        <v>11340</v>
      </c>
      <c r="H147" s="739" t="s">
        <v>16655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16656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16657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16658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16659</v>
      </c>
    </row>
    <row r="166" spans="1:8">
      <c r="E166" s="741">
        <v>200</v>
      </c>
      <c r="F166" s="741"/>
      <c r="G166" s="741"/>
      <c r="H166" s="739" t="s">
        <v>16660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16661</v>
      </c>
    </row>
    <row r="170" spans="1:8">
      <c r="E170" s="741">
        <v>145</v>
      </c>
      <c r="F170" s="741"/>
      <c r="G170" s="741"/>
      <c r="H170" s="739" t="s">
        <v>16662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16663</v>
      </c>
    </row>
    <row r="174" spans="1:8">
      <c r="E174" s="834" t="s">
        <v>16664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16665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16666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16667</v>
      </c>
    </row>
    <row r="181" spans="1:8">
      <c r="E181" s="834"/>
      <c r="F181" s="834"/>
      <c r="G181" s="834"/>
    </row>
    <row r="182" spans="1:8">
      <c r="A182" s="739" t="s">
        <v>16668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16669</v>
      </c>
    </row>
    <row r="184" spans="1:8">
      <c r="C184" s="739">
        <v>40120</v>
      </c>
      <c r="E184" s="834"/>
      <c r="F184" s="834"/>
      <c r="G184" s="834"/>
      <c r="H184" s="739" t="s">
        <v>16670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16671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16672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16673</v>
      </c>
    </row>
    <row r="196" spans="1:8">
      <c r="C196" s="739">
        <v>15000</v>
      </c>
      <c r="H196" s="739" t="s">
        <v>16674</v>
      </c>
    </row>
    <row r="197" spans="1:8" ht="132">
      <c r="B197" s="836" t="s">
        <v>16675</v>
      </c>
      <c r="H197" s="739" t="s">
        <v>16676</v>
      </c>
    </row>
    <row r="199" spans="1:8">
      <c r="A199" s="739" t="s">
        <v>16677</v>
      </c>
    </row>
    <row r="200" spans="1:8">
      <c r="E200" s="739">
        <v>1205</v>
      </c>
      <c r="H200" s="739" t="s">
        <v>16678</v>
      </c>
    </row>
    <row r="201" spans="1:8">
      <c r="E201" s="834" t="s">
        <v>16679</v>
      </c>
      <c r="F201" s="834"/>
      <c r="G201" s="834"/>
    </row>
    <row r="202" spans="1:8">
      <c r="E202" s="834" t="s">
        <v>16680</v>
      </c>
      <c r="F202" s="834"/>
      <c r="G202" s="834"/>
      <c r="H202" s="739" t="s">
        <v>16681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16682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16683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16684</v>
      </c>
    </row>
    <row r="219" spans="1:8">
      <c r="E219" s="739">
        <v>200</v>
      </c>
      <c r="H219" s="739" t="s">
        <v>16685</v>
      </c>
    </row>
    <row r="220" spans="1:8">
      <c r="E220" s="739">
        <v>600</v>
      </c>
      <c r="H220" s="739" t="s">
        <v>11315</v>
      </c>
    </row>
    <row r="221" spans="1:8">
      <c r="E221" s="834" t="s">
        <v>16686</v>
      </c>
      <c r="F221" s="834"/>
      <c r="G221" s="834"/>
      <c r="H221" s="739" t="s">
        <v>16687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16688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16689</v>
      </c>
    </row>
    <row r="234" spans="1:8">
      <c r="E234" s="834" t="s">
        <v>16690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16691</v>
      </c>
    </row>
    <row r="238" spans="1:8">
      <c r="E238" s="739">
        <v>2000</v>
      </c>
      <c r="H238" s="739" t="s">
        <v>16692</v>
      </c>
    </row>
    <row r="239" spans="1:8">
      <c r="E239" s="834" t="s">
        <v>6190</v>
      </c>
      <c r="F239" s="834"/>
      <c r="G239" s="834"/>
    </row>
    <row r="241" spans="1:8">
      <c r="A241" s="739" t="s">
        <v>16693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16694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16695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16696</v>
      </c>
    </row>
    <row r="255" spans="1:8">
      <c r="E255" s="834" t="s">
        <v>16697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16698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16699</v>
      </c>
    </row>
    <row r="263" spans="1:8">
      <c r="E263" s="739">
        <v>130</v>
      </c>
      <c r="H263" s="739" t="s">
        <v>16699</v>
      </c>
    </row>
    <row r="264" spans="1:8">
      <c r="E264" s="834" t="s">
        <v>6208</v>
      </c>
      <c r="F264" s="834"/>
      <c r="G264" s="834"/>
    </row>
    <row r="266" spans="1:8">
      <c r="A266" s="739" t="s">
        <v>16700</v>
      </c>
    </row>
    <row r="267" spans="1:8">
      <c r="E267" s="739">
        <v>1205</v>
      </c>
      <c r="H267" s="739" t="s">
        <v>16701</v>
      </c>
    </row>
    <row r="268" spans="1:8">
      <c r="E268" s="834" t="s">
        <v>16702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16703</v>
      </c>
    </row>
    <row r="272" spans="1:8">
      <c r="E272" s="834"/>
      <c r="F272" s="834"/>
      <c r="G272" s="834"/>
    </row>
    <row r="274" spans="1:8">
      <c r="A274" s="739" t="s">
        <v>16704</v>
      </c>
    </row>
    <row r="275" spans="1:8">
      <c r="C275" s="739">
        <v>15000</v>
      </c>
      <c r="H275" s="739" t="s">
        <v>16705</v>
      </c>
    </row>
    <row r="277" spans="1:8">
      <c r="A277" s="739" t="s">
        <v>11355</v>
      </c>
    </row>
    <row r="278" spans="1:8">
      <c r="E278" s="739">
        <v>1583</v>
      </c>
      <c r="H278" s="739" t="s">
        <v>16706</v>
      </c>
    </row>
    <row r="279" spans="1:8">
      <c r="E279" s="834" t="s">
        <v>16707</v>
      </c>
      <c r="F279" s="834"/>
      <c r="G279" s="834"/>
    </row>
    <row r="281" spans="1:8">
      <c r="A281" s="739" t="s">
        <v>16708</v>
      </c>
    </row>
    <row r="282" spans="1:8">
      <c r="C282" s="739">
        <v>19536</v>
      </c>
      <c r="H282" s="739" t="s">
        <v>16709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16710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16711</v>
      </c>
    </row>
    <row r="293" spans="1:8">
      <c r="A293" s="739" t="s">
        <v>11367</v>
      </c>
    </row>
    <row r="294" spans="1:8">
      <c r="C294" s="739">
        <v>15000</v>
      </c>
      <c r="H294" s="739" t="s">
        <v>16712</v>
      </c>
    </row>
    <row r="296" spans="1:8">
      <c r="A296" s="739" t="s">
        <v>11367</v>
      </c>
    </row>
    <row r="297" spans="1:8">
      <c r="E297" s="739">
        <v>1205</v>
      </c>
      <c r="H297" s="739" t="s">
        <v>16713</v>
      </c>
    </row>
    <row r="298" spans="1:8">
      <c r="E298" s="739">
        <v>1205</v>
      </c>
      <c r="H298" s="739" t="s">
        <v>16714</v>
      </c>
    </row>
    <row r="299" spans="1:8">
      <c r="E299" s="834" t="s">
        <v>16715</v>
      </c>
      <c r="F299" s="834"/>
      <c r="G299" s="834"/>
    </row>
    <row r="300" spans="1:8">
      <c r="E300" s="834" t="s">
        <v>16716</v>
      </c>
      <c r="F300" s="834"/>
      <c r="G300" s="834"/>
      <c r="H300" s="739" t="s">
        <v>16717</v>
      </c>
    </row>
    <row r="301" spans="1:8">
      <c r="E301" s="834"/>
      <c r="F301" s="834"/>
      <c r="G301" s="834"/>
    </row>
    <row r="302" spans="1:8">
      <c r="A302" s="739" t="s">
        <v>16718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16719</v>
      </c>
      <c r="D305" s="739">
        <v>9600</v>
      </c>
      <c r="H305" s="739" t="s">
        <v>6238</v>
      </c>
    </row>
    <row r="306" spans="1:8">
      <c r="E306" s="834" t="s">
        <v>16720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16721</v>
      </c>
    </row>
    <row r="309" spans="1:8">
      <c r="E309" s="739">
        <v>3</v>
      </c>
      <c r="H309" s="739" t="s">
        <v>16722</v>
      </c>
    </row>
    <row r="310" spans="1:8">
      <c r="E310" s="834" t="s">
        <v>11381</v>
      </c>
      <c r="F310" s="834"/>
      <c r="G310" s="834"/>
    </row>
    <row r="312" spans="1:8">
      <c r="A312" s="739" t="s">
        <v>16723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16724</v>
      </c>
    </row>
    <row r="318" spans="1:8">
      <c r="E318" s="739">
        <v>798</v>
      </c>
      <c r="H318" s="739" t="s">
        <v>16725</v>
      </c>
    </row>
    <row r="319" spans="1:8">
      <c r="E319" s="834" t="s">
        <v>16726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16727</v>
      </c>
    </row>
    <row r="324" spans="1:8">
      <c r="A324" s="739" t="s">
        <v>16728</v>
      </c>
    </row>
    <row r="325" spans="1:8">
      <c r="E325" s="739">
        <v>5000</v>
      </c>
      <c r="H325" s="739" t="s">
        <v>6253</v>
      </c>
    </row>
    <row r="326" spans="1:8">
      <c r="E326" s="834" t="s">
        <v>16729</v>
      </c>
      <c r="F326" s="834"/>
      <c r="G326" s="834"/>
    </row>
    <row r="328" spans="1:8">
      <c r="A328" s="739" t="s">
        <v>16730</v>
      </c>
    </row>
    <row r="329" spans="1:8">
      <c r="E329" s="739">
        <v>1000</v>
      </c>
      <c r="H329" s="739" t="s">
        <v>16731</v>
      </c>
    </row>
    <row r="330" spans="1:8">
      <c r="E330" s="834" t="s">
        <v>16732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16733</v>
      </c>
    </row>
    <row r="334" spans="1:8">
      <c r="E334" s="834" t="s">
        <v>16734</v>
      </c>
      <c r="F334" s="834"/>
      <c r="G334" s="834"/>
    </row>
    <row r="336" spans="1:8">
      <c r="A336" s="739" t="s">
        <v>16735</v>
      </c>
    </row>
    <row r="337" spans="1:8">
      <c r="E337" s="739">
        <v>90</v>
      </c>
      <c r="H337" s="739" t="s">
        <v>16736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16737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16738</v>
      </c>
    </row>
    <row r="350" spans="1:8">
      <c r="A350" s="739" t="s">
        <v>6265</v>
      </c>
    </row>
    <row r="351" spans="1:8" ht="115.5">
      <c r="B351" s="739">
        <v>97905</v>
      </c>
      <c r="H351" s="836" t="s">
        <v>16739</v>
      </c>
    </row>
    <row r="353" spans="1:8">
      <c r="A353" s="739" t="s">
        <v>11410</v>
      </c>
    </row>
    <row r="354" spans="1:8">
      <c r="C354" s="739">
        <v>63796</v>
      </c>
      <c r="H354" s="739" t="s">
        <v>16740</v>
      </c>
    </row>
    <row r="355" spans="1:8">
      <c r="C355" s="739">
        <v>29000</v>
      </c>
      <c r="H355" s="739" t="s">
        <v>16741</v>
      </c>
    </row>
    <row r="356" spans="1:8">
      <c r="C356" s="739">
        <v>23536</v>
      </c>
      <c r="H356" s="739" t="s">
        <v>16742</v>
      </c>
    </row>
    <row r="357" spans="1:8">
      <c r="C357" s="739">
        <v>13002</v>
      </c>
      <c r="H357" s="739" t="s">
        <v>16743</v>
      </c>
    </row>
    <row r="359" spans="1:8">
      <c r="A359" s="739" t="s">
        <v>16744</v>
      </c>
    </row>
    <row r="360" spans="1:8">
      <c r="D360" s="739">
        <v>10000</v>
      </c>
      <c r="H360" s="739" t="s">
        <v>16745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16746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16747</v>
      </c>
    </row>
    <row r="365" spans="1:8">
      <c r="E365" s="739">
        <v>17</v>
      </c>
      <c r="H365" s="739" t="s">
        <v>16748</v>
      </c>
    </row>
    <row r="366" spans="1:8">
      <c r="E366" s="834" t="s">
        <v>16749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16750</v>
      </c>
      <c r="F370" s="834"/>
      <c r="G370" s="834"/>
    </row>
    <row r="372" spans="1:8">
      <c r="A372" s="739" t="s">
        <v>16751</v>
      </c>
    </row>
    <row r="373" spans="1:8">
      <c r="E373" s="739">
        <v>114</v>
      </c>
      <c r="H373" s="739" t="s">
        <v>16752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16753</v>
      </c>
    </row>
    <row r="378" spans="1:8">
      <c r="E378" s="834" t="s">
        <v>16754</v>
      </c>
      <c r="F378" s="834"/>
      <c r="G378" s="834"/>
    </row>
    <row r="380" spans="1:8">
      <c r="A380" s="739" t="s">
        <v>16755</v>
      </c>
    </row>
    <row r="381" spans="1:8">
      <c r="C381" s="739">
        <v>23767</v>
      </c>
      <c r="H381" s="739" t="s">
        <v>16756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16757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16758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16759</v>
      </c>
    </row>
    <row r="396" spans="1:8">
      <c r="B396" s="739">
        <v>14175</v>
      </c>
      <c r="H396" s="739" t="s">
        <v>16760</v>
      </c>
    </row>
    <row r="397" spans="1:8">
      <c r="B397" s="739">
        <v>14175</v>
      </c>
      <c r="H397" s="739" t="s">
        <v>16761</v>
      </c>
    </row>
    <row r="399" spans="1:8">
      <c r="A399" s="739" t="s">
        <v>6305</v>
      </c>
    </row>
    <row r="400" spans="1:8">
      <c r="E400" s="739">
        <v>320</v>
      </c>
      <c r="H400" s="739" t="s">
        <v>16762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16763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16764</v>
      </c>
    </row>
    <row r="408" spans="1:8">
      <c r="B408" s="739">
        <v>14175</v>
      </c>
      <c r="H408" s="739" t="s">
        <v>11454</v>
      </c>
    </row>
    <row r="410" spans="1:8">
      <c r="A410" s="739" t="s">
        <v>16765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16766</v>
      </c>
    </row>
    <row r="415" spans="1:8">
      <c r="E415" s="834" t="s">
        <v>16767</v>
      </c>
      <c r="F415" s="834"/>
      <c r="G415" s="834"/>
    </row>
    <row r="417" spans="1:8">
      <c r="A417" s="739" t="s">
        <v>16768</v>
      </c>
    </row>
    <row r="418" spans="1:8">
      <c r="E418" s="739">
        <v>110</v>
      </c>
      <c r="H418" s="739" t="s">
        <v>6319</v>
      </c>
    </row>
    <row r="419" spans="1:8">
      <c r="E419" s="834" t="s">
        <v>16769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16770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16771</v>
      </c>
    </row>
    <row r="427" spans="1:8">
      <c r="E427" s="834" t="s">
        <v>16772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16773</v>
      </c>
    </row>
    <row r="436" spans="1:8">
      <c r="A436" s="739" t="s">
        <v>16774</v>
      </c>
    </row>
    <row r="437" spans="1:8">
      <c r="E437" s="739">
        <v>18560</v>
      </c>
      <c r="H437" s="739" t="s">
        <v>6331</v>
      </c>
    </row>
    <row r="438" spans="1:8">
      <c r="E438" s="834" t="s">
        <v>16775</v>
      </c>
      <c r="F438" s="834"/>
      <c r="G438" s="834"/>
    </row>
    <row r="440" spans="1:8">
      <c r="A440" s="739" t="s">
        <v>16774</v>
      </c>
    </row>
    <row r="441" spans="1:8">
      <c r="E441" s="739">
        <v>200</v>
      </c>
      <c r="H441" s="739" t="s">
        <v>16776</v>
      </c>
    </row>
    <row r="442" spans="1:8">
      <c r="E442" s="834" t="s">
        <v>6333</v>
      </c>
      <c r="F442" s="834"/>
      <c r="G442" s="834"/>
    </row>
    <row r="444" spans="1:8">
      <c r="A444" s="739" t="s">
        <v>16774</v>
      </c>
    </row>
    <row r="445" spans="1:8">
      <c r="E445" s="739">
        <v>1205</v>
      </c>
      <c r="H445" s="739" t="s">
        <v>11476</v>
      </c>
    </row>
    <row r="446" spans="1:8">
      <c r="E446" s="834" t="s">
        <v>16777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16778</v>
      </c>
    </row>
    <row r="453" spans="1:8">
      <c r="E453" s="834" t="s">
        <v>16779</v>
      </c>
      <c r="F453" s="834"/>
      <c r="G453" s="834"/>
    </row>
    <row r="455" spans="1:8">
      <c r="A455" s="739" t="s">
        <v>16780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16781</v>
      </c>
    </row>
    <row r="461" spans="1:8">
      <c r="E461" s="739">
        <v>399</v>
      </c>
      <c r="H461" s="739" t="s">
        <v>16782</v>
      </c>
    </row>
    <row r="462" spans="1:8">
      <c r="E462" s="834" t="s">
        <v>16783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16784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16785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16786</v>
      </c>
    </row>
    <row r="482" spans="1:8">
      <c r="E482" s="834" t="s">
        <v>16787</v>
      </c>
      <c r="F482" s="834"/>
      <c r="G482" s="834"/>
    </row>
    <row r="484" spans="1:8">
      <c r="A484" s="739" t="s">
        <v>16788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16789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16790</v>
      </c>
    </row>
    <row r="495" spans="1:8">
      <c r="C495" s="739">
        <v>15000</v>
      </c>
      <c r="H495" s="739" t="s">
        <v>11510</v>
      </c>
    </row>
    <row r="497" spans="1:8">
      <c r="A497" s="739" t="s">
        <v>16791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16792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16793</v>
      </c>
      <c r="F500" s="834"/>
      <c r="G500" s="834"/>
    </row>
    <row r="502" spans="1:8">
      <c r="A502" s="739" t="s">
        <v>16794</v>
      </c>
    </row>
    <row r="503" spans="1:8">
      <c r="D503" s="739">
        <v>5000</v>
      </c>
      <c r="H503" s="739" t="s">
        <v>16795</v>
      </c>
    </row>
    <row r="504" spans="1:8">
      <c r="E504" s="834" t="s">
        <v>11515</v>
      </c>
      <c r="F504" s="834"/>
      <c r="G504" s="834"/>
    </row>
    <row r="506" spans="1:8">
      <c r="A506" s="739" t="s">
        <v>16796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16797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16798</v>
      </c>
      <c r="F513" s="834"/>
      <c r="G513" s="834"/>
    </row>
    <row r="515" spans="1:8">
      <c r="A515" s="739" t="s">
        <v>16799</v>
      </c>
    </row>
    <row r="516" spans="1:8">
      <c r="E516" s="739">
        <v>70</v>
      </c>
      <c r="H516" s="739" t="s">
        <v>16800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16801</v>
      </c>
    </row>
    <row r="522" spans="1:8">
      <c r="A522" s="739" t="s">
        <v>16802</v>
      </c>
    </row>
    <row r="523" spans="1:8">
      <c r="E523" s="739">
        <v>180</v>
      </c>
      <c r="H523" s="739" t="s">
        <v>16803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16804</v>
      </c>
    </row>
    <row r="528" spans="1:8">
      <c r="C528" s="739">
        <v>36000</v>
      </c>
      <c r="H528" s="739" t="s">
        <v>16805</v>
      </c>
    </row>
    <row r="530" spans="1:8">
      <c r="A530" s="739" t="s">
        <v>16806</v>
      </c>
    </row>
    <row r="531" spans="1:8">
      <c r="E531" s="739">
        <v>1205</v>
      </c>
      <c r="H531" s="739" t="s">
        <v>16807</v>
      </c>
    </row>
    <row r="532" spans="1:8">
      <c r="E532" s="834" t="s">
        <v>11535</v>
      </c>
      <c r="F532" s="834"/>
      <c r="G532" s="834"/>
    </row>
    <row r="534" spans="1:8">
      <c r="A534" s="739" t="s">
        <v>16808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16809</v>
      </c>
    </row>
    <row r="540" spans="1:8">
      <c r="E540" s="834" t="s">
        <v>16810</v>
      </c>
      <c r="F540" s="834"/>
      <c r="G540" s="834"/>
    </row>
    <row r="543" spans="1:8">
      <c r="A543" s="739" t="s">
        <v>16811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16812</v>
      </c>
    </row>
    <row r="546" spans="1:8">
      <c r="E546" s="834" t="s">
        <v>16813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16814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16815</v>
      </c>
    </row>
    <row r="558" spans="1:8">
      <c r="C558" s="739">
        <v>63740</v>
      </c>
      <c r="H558" s="739" t="s">
        <v>16816</v>
      </c>
    </row>
    <row r="559" spans="1:8">
      <c r="C559" s="739">
        <v>23538</v>
      </c>
      <c r="H559" s="739" t="s">
        <v>16817</v>
      </c>
    </row>
    <row r="561" spans="1:8">
      <c r="A561" s="739" t="s">
        <v>16818</v>
      </c>
    </row>
    <row r="562" spans="1:8">
      <c r="D562" s="739">
        <v>249</v>
      </c>
      <c r="H562" s="739" t="s">
        <v>16819</v>
      </c>
    </row>
    <row r="563" spans="1:8">
      <c r="D563" s="739">
        <v>9726</v>
      </c>
      <c r="H563" s="739" t="s">
        <v>16820</v>
      </c>
    </row>
    <row r="564" spans="1:8">
      <c r="E564" s="834" t="s">
        <v>16821</v>
      </c>
      <c r="F564" s="834"/>
      <c r="G564" s="834"/>
    </row>
    <row r="566" spans="1:8">
      <c r="A566" s="739" t="s">
        <v>16822</v>
      </c>
    </row>
    <row r="567" spans="1:8">
      <c r="E567" s="739">
        <v>179</v>
      </c>
      <c r="H567" s="739" t="s">
        <v>16823</v>
      </c>
    </row>
    <row r="568" spans="1:8">
      <c r="E568" s="834" t="s">
        <v>16824</v>
      </c>
      <c r="F568" s="834"/>
      <c r="G568" s="834"/>
    </row>
    <row r="570" spans="1:8">
      <c r="A570" s="739" t="s">
        <v>16825</v>
      </c>
    </row>
    <row r="571" spans="1:8">
      <c r="C571" s="739">
        <v>35072</v>
      </c>
      <c r="H571" s="739" t="s">
        <v>16826</v>
      </c>
    </row>
    <row r="573" spans="1:8">
      <c r="A573" s="739" t="s">
        <v>6417</v>
      </c>
    </row>
    <row r="574" spans="1:8">
      <c r="E574" s="739">
        <v>37020</v>
      </c>
      <c r="H574" s="739" t="s">
        <v>16827</v>
      </c>
    </row>
    <row r="576" spans="1:8">
      <c r="A576" s="739" t="s">
        <v>16828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16828</v>
      </c>
    </row>
    <row r="580" spans="1:8">
      <c r="E580" s="739">
        <v>1205</v>
      </c>
      <c r="H580" s="739" t="s">
        <v>16829</v>
      </c>
    </row>
    <row r="581" spans="1:8">
      <c r="E581" s="834" t="s">
        <v>16830</v>
      </c>
      <c r="F581" s="834"/>
      <c r="G581" s="834"/>
    </row>
    <row r="583" spans="1:8">
      <c r="A583" s="739" t="s">
        <v>16831</v>
      </c>
    </row>
    <row r="584" spans="1:8" s="839" customFormat="1">
      <c r="D584" s="839">
        <v>150000</v>
      </c>
      <c r="H584" s="839" t="s">
        <v>16832</v>
      </c>
    </row>
    <row r="586" spans="1:8">
      <c r="A586" s="739" t="s">
        <v>16833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16834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16835</v>
      </c>
    </row>
    <row r="598" spans="1:8">
      <c r="A598" s="739" t="s">
        <v>16836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16837</v>
      </c>
      <c r="H605" s="739" t="s">
        <v>16838</v>
      </c>
    </row>
    <row r="607" spans="1:8">
      <c r="A607" s="739" t="s">
        <v>16839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16840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16611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16841</v>
      </c>
    </row>
    <row r="629" spans="1:8">
      <c r="E629" s="834" t="s">
        <v>6455</v>
      </c>
      <c r="F629" s="834"/>
      <c r="G629" s="834"/>
    </row>
    <row r="631" spans="1:8">
      <c r="A631" s="739" t="s">
        <v>16842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16843</v>
      </c>
    </row>
    <row r="636" spans="1:8">
      <c r="C636" s="840" t="s">
        <v>6460</v>
      </c>
      <c r="E636" s="739">
        <v>30</v>
      </c>
      <c r="H636" s="739" t="s">
        <v>16844</v>
      </c>
    </row>
    <row r="637" spans="1:8">
      <c r="E637" s="834" t="s">
        <v>11607</v>
      </c>
      <c r="F637" s="834"/>
      <c r="G637" s="834"/>
    </row>
    <row r="639" spans="1:8">
      <c r="A639" s="739" t="s">
        <v>16845</v>
      </c>
    </row>
    <row r="640" spans="1:8">
      <c r="E640" s="739">
        <v>100</v>
      </c>
      <c r="H640" s="739" t="s">
        <v>16846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16847</v>
      </c>
    </row>
    <row r="645" spans="1:8">
      <c r="E645" s="739">
        <v>370</v>
      </c>
      <c r="H645" s="739" t="s">
        <v>16848</v>
      </c>
    </row>
    <row r="646" spans="1:8">
      <c r="E646" s="739">
        <v>370</v>
      </c>
      <c r="H646" s="739" t="s">
        <v>16849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16850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16851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16852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16853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16854</v>
      </c>
    </row>
    <row r="671" spans="1:8">
      <c r="C671" s="739">
        <v>2832</v>
      </c>
      <c r="H671" s="739" t="s">
        <v>16855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16856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16857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16858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16859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16860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16861</v>
      </c>
    </row>
    <row r="718" spans="1:8">
      <c r="A718" s="739" t="s">
        <v>16862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16863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16864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16865</v>
      </c>
    </row>
    <row r="727" spans="1:8">
      <c r="E727" s="834" t="s">
        <v>16866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16867</v>
      </c>
    </row>
    <row r="733" spans="1:8">
      <c r="A733" s="739" t="s">
        <v>5601</v>
      </c>
    </row>
    <row r="734" spans="1:8">
      <c r="C734" s="739">
        <v>63740</v>
      </c>
      <c r="H734" s="739" t="s">
        <v>16868</v>
      </c>
    </row>
    <row r="736" spans="1:8">
      <c r="A736" s="739" t="s">
        <v>6526</v>
      </c>
    </row>
    <row r="737" spans="1:8">
      <c r="C737" s="739">
        <v>10642</v>
      </c>
      <c r="H737" s="739" t="s">
        <v>16869</v>
      </c>
    </row>
    <row r="739" spans="1:8">
      <c r="A739" s="739" t="s">
        <v>16870</v>
      </c>
    </row>
    <row r="740" spans="1:8">
      <c r="E740" s="739">
        <v>1205</v>
      </c>
      <c r="H740" s="739" t="s">
        <v>6104</v>
      </c>
    </row>
    <row r="741" spans="1:8">
      <c r="E741" s="834" t="s">
        <v>16871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16872</v>
      </c>
    </row>
    <row r="746" spans="1:8">
      <c r="A746" s="739" t="s">
        <v>16873</v>
      </c>
    </row>
    <row r="747" spans="1:8">
      <c r="E747" s="739">
        <v>18</v>
      </c>
      <c r="H747" s="739" t="s">
        <v>16874</v>
      </c>
    </row>
    <row r="748" spans="1:8">
      <c r="E748" s="834" t="s">
        <v>6534</v>
      </c>
      <c r="F748" s="834"/>
      <c r="G748" s="834"/>
    </row>
    <row r="750" spans="1:8">
      <c r="A750" s="739" t="s">
        <v>16875</v>
      </c>
    </row>
    <row r="751" spans="1:8">
      <c r="C751" s="739">
        <v>19299</v>
      </c>
      <c r="H751" s="739" t="s">
        <v>16876</v>
      </c>
    </row>
    <row r="752" spans="1:8">
      <c r="C752" s="739" t="s">
        <v>7009</v>
      </c>
    </row>
    <row r="753" spans="1:8">
      <c r="A753" s="739" t="s">
        <v>16877</v>
      </c>
    </row>
    <row r="754" spans="1:8">
      <c r="E754" s="739">
        <v>157</v>
      </c>
      <c r="H754" s="739" t="s">
        <v>16878</v>
      </c>
    </row>
    <row r="755" spans="1:8">
      <c r="E755" s="834" t="s">
        <v>16879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16880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16881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16882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16883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16884</v>
      </c>
      <c r="F786" s="834"/>
      <c r="G786" s="834"/>
    </row>
    <row r="788" spans="1:8">
      <c r="A788" s="739" t="s">
        <v>16885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16886</v>
      </c>
    </row>
    <row r="796" spans="1:8">
      <c r="C796" s="739">
        <v>15000</v>
      </c>
      <c r="H796" s="739" t="s">
        <v>16887</v>
      </c>
    </row>
    <row r="798" spans="1:8">
      <c r="A798" s="739" t="s">
        <v>6566</v>
      </c>
    </row>
    <row r="799" spans="1:8">
      <c r="E799" s="739">
        <v>215</v>
      </c>
      <c r="H799" s="739" t="s">
        <v>16888</v>
      </c>
    </row>
    <row r="800" spans="1:8">
      <c r="E800" s="739">
        <v>230</v>
      </c>
      <c r="H800" s="739" t="s">
        <v>6567</v>
      </c>
    </row>
    <row r="801" spans="1:8">
      <c r="E801" s="834" t="s">
        <v>16889</v>
      </c>
      <c r="F801" s="834"/>
      <c r="G801" s="834"/>
    </row>
    <row r="803" spans="1:8">
      <c r="A803" s="739" t="s">
        <v>16890</v>
      </c>
    </row>
    <row r="804" spans="1:8">
      <c r="E804" s="739">
        <v>45</v>
      </c>
      <c r="H804" s="739" t="s">
        <v>6570</v>
      </c>
    </row>
    <row r="805" spans="1:8">
      <c r="E805" s="834" t="s">
        <v>16891</v>
      </c>
      <c r="F805" s="834"/>
      <c r="G805" s="834"/>
    </row>
    <row r="807" spans="1:8">
      <c r="A807" s="739" t="s">
        <v>16892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16893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16894</v>
      </c>
    </row>
    <row r="815" spans="1:8">
      <c r="A815" s="739" t="s">
        <v>6577</v>
      </c>
    </row>
    <row r="816" spans="1:8">
      <c r="E816" s="739">
        <v>315</v>
      </c>
      <c r="H816" s="739" t="s">
        <v>16895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16896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16897</v>
      </c>
    </row>
    <row r="825" spans="1:8">
      <c r="E825" s="739">
        <v>30</v>
      </c>
      <c r="H825" s="739" t="s">
        <v>11731</v>
      </c>
    </row>
    <row r="826" spans="1:8">
      <c r="E826" s="834" t="s">
        <v>16898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16899</v>
      </c>
    </row>
    <row r="829" spans="1:8">
      <c r="E829" s="834" t="s">
        <v>16900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16901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16902</v>
      </c>
    </row>
    <row r="837" spans="1:8">
      <c r="E837" s="834" t="s">
        <v>6594</v>
      </c>
      <c r="F837" s="834"/>
      <c r="G837" s="834"/>
    </row>
    <row r="839" spans="1:8">
      <c r="A839" s="739" t="s">
        <v>16903</v>
      </c>
    </row>
    <row r="840" spans="1:8">
      <c r="E840" s="739">
        <v>95</v>
      </c>
      <c r="H840" s="739" t="s">
        <v>16904</v>
      </c>
    </row>
    <row r="841" spans="1:8">
      <c r="E841" s="834" t="s">
        <v>11744</v>
      </c>
      <c r="F841" s="834"/>
      <c r="G841" s="834"/>
    </row>
    <row r="843" spans="1:8">
      <c r="A843" s="739" t="s">
        <v>16905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16906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16907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16908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16909</v>
      </c>
      <c r="E864" s="739">
        <v>300</v>
      </c>
      <c r="H864" s="739" t="s">
        <v>16910</v>
      </c>
    </row>
    <row r="865" spans="1:8">
      <c r="E865" s="834" t="s">
        <v>16911</v>
      </c>
      <c r="F865" s="834"/>
      <c r="G865" s="834"/>
    </row>
    <row r="867" spans="1:8">
      <c r="A867" s="739" t="s">
        <v>16912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16913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16914</v>
      </c>
    </row>
    <row r="878" spans="1:8">
      <c r="E878" s="834" t="s">
        <v>6622</v>
      </c>
      <c r="F878" s="834"/>
      <c r="G878" s="834"/>
    </row>
    <row r="880" spans="1:8">
      <c r="A880" s="739" t="s">
        <v>16915</v>
      </c>
    </row>
    <row r="881" spans="1:8">
      <c r="E881" s="739">
        <v>225</v>
      </c>
      <c r="H881" s="739" t="s">
        <v>16916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16917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16918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16919</v>
      </c>
    </row>
    <row r="896" spans="1:8">
      <c r="E896" s="834" t="s">
        <v>16920</v>
      </c>
      <c r="F896" s="834"/>
      <c r="G896" s="834"/>
    </row>
    <row r="898" spans="1:8">
      <c r="A898" s="739" t="s">
        <v>16921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16922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16923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16924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16925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16926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16927</v>
      </c>
      <c r="F927" s="834"/>
      <c r="G927" s="834"/>
    </row>
    <row r="929" spans="1:8">
      <c r="A929" s="739" t="s">
        <v>16928</v>
      </c>
      <c r="H929" s="739" t="s">
        <v>16929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16930</v>
      </c>
      <c r="F936" s="834"/>
      <c r="G936" s="834"/>
      <c r="H936" s="834" t="s">
        <v>6661</v>
      </c>
    </row>
    <row r="938" spans="1:8">
      <c r="A938" s="739" t="s">
        <v>16931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16932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16933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16934</v>
      </c>
    </row>
    <row r="953" spans="1:8">
      <c r="C953" s="739">
        <v>33772</v>
      </c>
      <c r="H953" s="739" t="s">
        <v>16935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16936</v>
      </c>
    </row>
    <row r="963" spans="1:8">
      <c r="E963" s="834" t="s">
        <v>16937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16938</v>
      </c>
    </row>
    <row r="967" spans="1:8">
      <c r="E967" s="834" t="s">
        <v>11833</v>
      </c>
      <c r="F967" s="834"/>
      <c r="G967" s="834"/>
    </row>
    <row r="969" spans="1:8">
      <c r="A969" s="739" t="s">
        <v>16939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16940</v>
      </c>
    </row>
    <row r="972" spans="1:8">
      <c r="E972" s="834" t="s">
        <v>6685</v>
      </c>
      <c r="F972" s="834"/>
      <c r="G972" s="834"/>
    </row>
    <row r="974" spans="1:8">
      <c r="A974" s="739" t="s">
        <v>16941</v>
      </c>
      <c r="H974" s="739" t="s">
        <v>16942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16943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16944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16795</v>
      </c>
    </row>
    <row r="996" spans="1:8">
      <c r="E996" s="834" t="s">
        <v>16945</v>
      </c>
      <c r="F996" s="834"/>
      <c r="G996" s="834"/>
    </row>
    <row r="998" spans="1:8">
      <c r="A998" s="739" t="s">
        <v>16946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16947</v>
      </c>
    </row>
    <row r="1006" spans="1:8">
      <c r="E1006" s="739">
        <v>36</v>
      </c>
      <c r="H1006" s="739" t="s">
        <v>16785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16948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16949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16950</v>
      </c>
    </row>
    <row r="1026" spans="1:8">
      <c r="E1026" s="739">
        <v>90</v>
      </c>
      <c r="H1026" s="739" t="s">
        <v>11877</v>
      </c>
    </row>
    <row r="1027" spans="1:8">
      <c r="E1027" s="834" t="s">
        <v>16951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16952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16953</v>
      </c>
    </row>
    <row r="1044" spans="1:8">
      <c r="E1044" s="739">
        <v>100</v>
      </c>
      <c r="H1044" s="739" t="s">
        <v>16954</v>
      </c>
    </row>
    <row r="1045" spans="1:8">
      <c r="E1045" s="834" t="s">
        <v>6734</v>
      </c>
      <c r="F1045" s="834"/>
      <c r="G1045" s="834"/>
    </row>
    <row r="1047" spans="1:8">
      <c r="A1047" s="739" t="s">
        <v>16955</v>
      </c>
      <c r="H1047" s="739" t="s">
        <v>6735</v>
      </c>
    </row>
    <row r="1048" spans="1:8">
      <c r="E1048" s="739">
        <v>1205</v>
      </c>
    </row>
    <row r="1049" spans="1:8">
      <c r="E1049" s="834" t="s">
        <v>16956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16957</v>
      </c>
    </row>
    <row r="1054" spans="1:8">
      <c r="A1054" s="739" t="s">
        <v>6739</v>
      </c>
    </row>
    <row r="1055" spans="1:8">
      <c r="E1055" s="739">
        <v>240</v>
      </c>
      <c r="H1055" s="739" t="s">
        <v>16958</v>
      </c>
    </row>
    <row r="1056" spans="1:8">
      <c r="E1056" s="739">
        <v>400</v>
      </c>
      <c r="H1056" s="739" t="s">
        <v>16959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16960</v>
      </c>
    </row>
    <row r="1061" spans="1:8">
      <c r="E1061" s="834" t="s">
        <v>6744</v>
      </c>
      <c r="F1061" s="834"/>
      <c r="G1061" s="834"/>
    </row>
    <row r="1063" spans="1:8">
      <c r="A1063" s="739" t="s">
        <v>16961</v>
      </c>
    </row>
    <row r="1064" spans="1:8">
      <c r="C1064" s="739">
        <v>5000</v>
      </c>
      <c r="H1064" s="739" t="s">
        <v>16962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16963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16964</v>
      </c>
    </row>
    <row r="1076" spans="1:8">
      <c r="C1076" s="739">
        <v>63707</v>
      </c>
      <c r="H1076" s="739" t="s">
        <v>16965</v>
      </c>
    </row>
    <row r="1078" spans="1:8">
      <c r="A1078" s="739" t="s">
        <v>16966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16967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16968</v>
      </c>
    </row>
    <row r="1089" spans="1:8">
      <c r="E1089" s="834" t="s">
        <v>11921</v>
      </c>
      <c r="F1089" s="834"/>
      <c r="G1089" s="834"/>
    </row>
    <row r="1091" spans="1:8">
      <c r="A1091" s="739" t="s">
        <v>16969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16970</v>
      </c>
    </row>
    <row r="1094" spans="1:8">
      <c r="E1094" s="834" t="s">
        <v>6765</v>
      </c>
      <c r="F1094" s="834"/>
      <c r="G1094" s="834"/>
    </row>
    <row r="1096" spans="1:8">
      <c r="A1096" s="739" t="s">
        <v>16971</v>
      </c>
    </row>
    <row r="1097" spans="1:8">
      <c r="E1097" s="739">
        <v>1205</v>
      </c>
      <c r="H1097" s="739" t="s">
        <v>6767</v>
      </c>
    </row>
    <row r="1098" spans="1:8">
      <c r="E1098" s="834" t="s">
        <v>16972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16973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16974</v>
      </c>
    </row>
    <row r="1105" spans="1:8">
      <c r="E1105" s="834" t="s">
        <v>11933</v>
      </c>
      <c r="F1105" s="834"/>
      <c r="G1105" s="834"/>
    </row>
    <row r="1107" spans="1:8">
      <c r="A1107" s="739" t="s">
        <v>16975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16976</v>
      </c>
    </row>
    <row r="1112" spans="1:8">
      <c r="E1112" s="739">
        <v>45</v>
      </c>
      <c r="H1112" s="739" t="s">
        <v>16977</v>
      </c>
    </row>
    <row r="1113" spans="1:8">
      <c r="E1113" s="834" t="s">
        <v>16978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16979</v>
      </c>
    </row>
    <row r="1120" spans="1:8">
      <c r="A1120" s="739" t="s">
        <v>6783</v>
      </c>
    </row>
    <row r="1121" spans="1:8">
      <c r="C1121" s="739">
        <v>7117</v>
      </c>
      <c r="H1121" s="739" t="s">
        <v>16980</v>
      </c>
    </row>
    <row r="1122" spans="1:8">
      <c r="C1122" s="739">
        <v>16446</v>
      </c>
      <c r="H1122" s="739" t="s">
        <v>16981</v>
      </c>
    </row>
    <row r="1124" spans="1:8">
      <c r="A1124" s="739" t="s">
        <v>16982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16983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16962</v>
      </c>
    </row>
    <row r="1136" spans="1:8">
      <c r="D1136" s="739">
        <v>5000</v>
      </c>
      <c r="H1136" s="739" t="s">
        <v>16795</v>
      </c>
    </row>
    <row r="1137" spans="1:8">
      <c r="E1137" s="834" t="s">
        <v>16984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16985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16986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16987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16988</v>
      </c>
    </row>
    <row r="1152" spans="1:8">
      <c r="C1152" s="739">
        <v>63516</v>
      </c>
      <c r="H1152" s="739" t="s">
        <v>16989</v>
      </c>
    </row>
    <row r="1153" spans="1:8">
      <c r="E1153" s="834"/>
      <c r="F1153" s="834"/>
      <c r="G1153" s="834"/>
      <c r="H1153" s="834"/>
    </row>
    <row r="1154" spans="1:8">
      <c r="A1154" s="739" t="s">
        <v>16990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16991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16992</v>
      </c>
    </row>
    <row r="1163" spans="1:8">
      <c r="C1163" s="739">
        <v>9944</v>
      </c>
      <c r="H1163" s="739" t="s">
        <v>6814</v>
      </c>
    </row>
    <row r="1165" spans="1:8">
      <c r="A1165" s="739" t="s">
        <v>16993</v>
      </c>
    </row>
    <row r="1166" spans="1:8">
      <c r="E1166" s="739">
        <v>1205</v>
      </c>
      <c r="H1166" s="739" t="s">
        <v>16994</v>
      </c>
    </row>
    <row r="1167" spans="1:8">
      <c r="E1167" s="834" t="s">
        <v>16995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16996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16997</v>
      </c>
    </row>
    <row r="1171" spans="1:8">
      <c r="E1171" s="741">
        <v>30</v>
      </c>
      <c r="F1171" s="741"/>
      <c r="G1171" s="741"/>
      <c r="H1171" s="739" t="s">
        <v>16998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16999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17000</v>
      </c>
    </row>
    <row r="1188" spans="1:8">
      <c r="E1188" s="834" t="s">
        <v>17001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17002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17003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17004</v>
      </c>
    </row>
    <row r="1206" spans="1:8">
      <c r="C1206" s="739">
        <v>15000</v>
      </c>
      <c r="H1206" s="739" t="s">
        <v>17005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17006</v>
      </c>
    </row>
    <row r="1218" spans="1:8">
      <c r="A1218" s="739" t="s">
        <v>6854</v>
      </c>
    </row>
    <row r="1219" spans="1:8">
      <c r="C1219" s="739">
        <v>1154</v>
      </c>
      <c r="H1219" s="739" t="s">
        <v>17007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17008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17009</v>
      </c>
    </row>
    <row r="1228" spans="1:8">
      <c r="E1228" s="739">
        <v>18</v>
      </c>
      <c r="H1228" s="739" t="s">
        <v>6862</v>
      </c>
    </row>
    <row r="1229" spans="1:8">
      <c r="E1229" s="834" t="s">
        <v>17010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17011</v>
      </c>
    </row>
    <row r="1233" spans="1:8">
      <c r="E1233" s="834"/>
      <c r="F1233" s="834"/>
      <c r="G1233" s="834"/>
    </row>
    <row r="1234" spans="1:8">
      <c r="A1234" s="739" t="s">
        <v>17012</v>
      </c>
    </row>
    <row r="1235" spans="1:8">
      <c r="C1235" s="739">
        <v>25670</v>
      </c>
      <c r="H1235" s="739" t="s">
        <v>17013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17014</v>
      </c>
    </row>
    <row r="1238" spans="1:8">
      <c r="C1238" s="739">
        <v>25670</v>
      </c>
      <c r="H1238" s="739" t="s">
        <v>17015</v>
      </c>
    </row>
    <row r="1239" spans="1:8">
      <c r="C1239" s="739">
        <v>37846</v>
      </c>
      <c r="H1239" s="739" t="s">
        <v>6871</v>
      </c>
    </row>
    <row r="1241" spans="1:8">
      <c r="A1241" s="739" t="s">
        <v>17016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17017</v>
      </c>
    </row>
    <row r="1245" spans="1:8">
      <c r="E1245" s="834" t="s">
        <v>17018</v>
      </c>
      <c r="F1245" s="834"/>
      <c r="G1245" s="834"/>
    </row>
    <row r="1247" spans="1:8">
      <c r="A1247" s="739" t="s">
        <v>17019</v>
      </c>
    </row>
    <row r="1248" spans="1:8">
      <c r="E1248" s="739">
        <v>120</v>
      </c>
      <c r="H1248" s="739" t="s">
        <v>12037</v>
      </c>
    </row>
    <row r="1249" spans="1:8">
      <c r="E1249" s="834" t="s">
        <v>17020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17021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17022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17023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17024</v>
      </c>
    </row>
    <row r="1263" spans="1:8">
      <c r="C1263" s="739">
        <v>25670</v>
      </c>
      <c r="H1263" s="739" t="s">
        <v>17025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17026</v>
      </c>
    </row>
    <row r="1266" spans="1:8">
      <c r="C1266" s="739">
        <v>5140</v>
      </c>
      <c r="H1266" s="739" t="s">
        <v>17027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17028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17029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17030</v>
      </c>
    </row>
    <row r="1277" spans="1:8">
      <c r="E1277" s="739">
        <v>92</v>
      </c>
      <c r="H1277" s="739" t="s">
        <v>6900</v>
      </c>
    </row>
    <row r="1278" spans="1:8">
      <c r="E1278" s="834" t="s">
        <v>17031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17032</v>
      </c>
    </row>
    <row r="1282" spans="1:8">
      <c r="E1282" s="834" t="s">
        <v>17033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17034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17035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17036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17037</v>
      </c>
    </row>
    <row r="1303" spans="1:8">
      <c r="A1303" s="739" t="s">
        <v>12079</v>
      </c>
    </row>
    <row r="1304" spans="1:8">
      <c r="C1304" s="739">
        <v>462</v>
      </c>
      <c r="H1304" s="739" t="s">
        <v>17038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17039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17040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17041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17042</v>
      </c>
    </row>
    <row r="1330" spans="1:8">
      <c r="E1330" s="739">
        <v>188</v>
      </c>
      <c r="G1330" s="739" t="s">
        <v>6937</v>
      </c>
      <c r="H1330" s="739" t="s">
        <v>17043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17044</v>
      </c>
    </row>
    <row r="1336" spans="1:8">
      <c r="E1336" s="739">
        <v>10</v>
      </c>
      <c r="G1336" s="739" t="s">
        <v>6943</v>
      </c>
      <c r="H1336" s="739" t="s">
        <v>17045</v>
      </c>
    </row>
    <row r="1337" spans="1:8">
      <c r="E1337" s="834" t="s">
        <v>12105</v>
      </c>
      <c r="F1337" s="834"/>
      <c r="G1337" s="834"/>
    </row>
    <row r="1339" spans="1:8">
      <c r="A1339" s="739" t="s">
        <v>17046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17047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17048</v>
      </c>
      <c r="F1352" s="834"/>
      <c r="G1352" s="834"/>
    </row>
    <row r="1354" spans="1:8">
      <c r="A1354" s="739" t="s">
        <v>17049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17050</v>
      </c>
      <c r="H1358" s="739" t="s">
        <v>12122</v>
      </c>
    </row>
    <row r="1359" spans="1:8">
      <c r="E1359" s="834" t="s">
        <v>17051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17052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17053</v>
      </c>
      <c r="H1370" s="739" t="s">
        <v>8910</v>
      </c>
    </row>
    <row r="1371" spans="1:8">
      <c r="E1371" s="834" t="s">
        <v>17054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17055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17056</v>
      </c>
    </row>
    <row r="1379" spans="1:8">
      <c r="E1379" s="834" t="s">
        <v>17057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17058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17059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17060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17061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17062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17063</v>
      </c>
      <c r="H1391" s="739" t="s">
        <v>17064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17065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17066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17028</v>
      </c>
    </row>
    <row r="1404" spans="1:8">
      <c r="E1404" s="834" t="s">
        <v>12160</v>
      </c>
      <c r="F1404" s="834"/>
      <c r="G1404" s="834"/>
      <c r="H1404" s="834" t="s">
        <v>17067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17068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17063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17069</v>
      </c>
      <c r="H1416" s="739" t="s">
        <v>7004</v>
      </c>
    </row>
    <row r="1417" spans="1:8">
      <c r="E1417" s="739">
        <v>1205</v>
      </c>
      <c r="G1417" s="739" t="s">
        <v>17070</v>
      </c>
      <c r="H1417" s="739" t="s">
        <v>7005</v>
      </c>
    </row>
    <row r="1418" spans="1:8">
      <c r="E1418" s="834" t="s">
        <v>17071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17072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17073</v>
      </c>
    </row>
    <row r="1423" spans="1:8">
      <c r="D1423" s="739" t="s">
        <v>7009</v>
      </c>
      <c r="E1423" s="834" t="s">
        <v>17074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17075</v>
      </c>
      <c r="H1426" s="739" t="s">
        <v>17076</v>
      </c>
    </row>
    <row r="1427" spans="1:8">
      <c r="E1427" s="741">
        <v>59</v>
      </c>
      <c r="F1427" s="741"/>
      <c r="G1427" s="739" t="s">
        <v>17077</v>
      </c>
      <c r="H1427" s="739" t="s">
        <v>17078</v>
      </c>
    </row>
    <row r="1428" spans="1:8">
      <c r="D1428" s="739" t="s">
        <v>17079</v>
      </c>
      <c r="E1428" s="834" t="s">
        <v>17080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17081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17079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17082</v>
      </c>
    </row>
    <row r="1435" spans="1:8">
      <c r="E1435" s="739">
        <v>180</v>
      </c>
      <c r="G1435" s="739" t="s">
        <v>17039</v>
      </c>
      <c r="H1435" s="739" t="s">
        <v>12184</v>
      </c>
    </row>
    <row r="1436" spans="1:8">
      <c r="E1436" s="739">
        <v>170</v>
      </c>
      <c r="G1436" s="739" t="s">
        <v>17039</v>
      </c>
      <c r="H1436" s="739" t="s">
        <v>12184</v>
      </c>
    </row>
    <row r="1437" spans="1:8">
      <c r="D1437" s="739" t="s">
        <v>17083</v>
      </c>
      <c r="E1437" s="834" t="s">
        <v>17084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17085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17086</v>
      </c>
      <c r="H1440" s="836" t="s">
        <v>17087</v>
      </c>
    </row>
    <row r="1441" spans="1:8">
      <c r="E1441" s="741">
        <v>30</v>
      </c>
      <c r="F1441" s="741"/>
      <c r="G1441" s="739" t="s">
        <v>17086</v>
      </c>
      <c r="H1441" s="739" t="s">
        <v>7024</v>
      </c>
    </row>
    <row r="1442" spans="1:8">
      <c r="D1442" s="739" t="s">
        <v>17079</v>
      </c>
      <c r="E1442" s="834" t="s">
        <v>17088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17039</v>
      </c>
      <c r="H1445" s="739" t="s">
        <v>17089</v>
      </c>
    </row>
    <row r="1446" spans="1:8">
      <c r="E1446" s="739">
        <v>135</v>
      </c>
      <c r="G1446" s="739" t="s">
        <v>17039</v>
      </c>
      <c r="H1446" s="739" t="s">
        <v>7028</v>
      </c>
    </row>
    <row r="1447" spans="1:8">
      <c r="D1447" s="739" t="s">
        <v>7009</v>
      </c>
      <c r="E1447" s="834" t="s">
        <v>17090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17091</v>
      </c>
    </row>
    <row r="1450" spans="1:8">
      <c r="E1450" s="739">
        <v>75</v>
      </c>
      <c r="G1450" s="739" t="s">
        <v>17092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17093</v>
      </c>
    </row>
    <row r="1452" spans="1:8">
      <c r="D1452" s="739" t="s">
        <v>17079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17094</v>
      </c>
    </row>
    <row r="1455" spans="1:8">
      <c r="C1455" s="739">
        <v>15000</v>
      </c>
      <c r="H1455" s="739" t="s">
        <v>17095</v>
      </c>
    </row>
    <row r="1457" spans="1:8">
      <c r="A1457" s="739" t="s">
        <v>17096</v>
      </c>
    </row>
    <row r="1458" spans="1:8">
      <c r="E1458" s="739">
        <v>35</v>
      </c>
      <c r="G1458" s="739" t="s">
        <v>17097</v>
      </c>
      <c r="H1458" s="739" t="s">
        <v>17098</v>
      </c>
    </row>
    <row r="1459" spans="1:8">
      <c r="D1459" s="739" t="s">
        <v>7009</v>
      </c>
      <c r="E1459" s="834" t="s">
        <v>17099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17100</v>
      </c>
    </row>
    <row r="1462" spans="1:8">
      <c r="E1462" s="739">
        <v>260</v>
      </c>
      <c r="G1462" s="739" t="s">
        <v>17092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17101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17097</v>
      </c>
      <c r="H1467" s="739" t="s">
        <v>17102</v>
      </c>
    </row>
    <row r="1468" spans="1:8">
      <c r="E1468" s="834" t="s">
        <v>17103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17104</v>
      </c>
      <c r="E1470" s="834"/>
      <c r="F1470" s="834"/>
      <c r="G1470" s="834"/>
    </row>
    <row r="1471" spans="1:8">
      <c r="D1471" s="739">
        <v>5000</v>
      </c>
      <c r="H1471" s="739" t="s">
        <v>16883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17105</v>
      </c>
    </row>
    <row r="1475" spans="1:8">
      <c r="C1475" s="739">
        <v>31295</v>
      </c>
      <c r="H1475" s="739" t="s">
        <v>17106</v>
      </c>
    </row>
    <row r="1476" spans="1:8">
      <c r="C1476" s="739">
        <v>63516</v>
      </c>
      <c r="H1476" s="739" t="s">
        <v>17107</v>
      </c>
    </row>
    <row r="1477" spans="1:8">
      <c r="E1477" s="834" t="s">
        <v>17108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17109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17097</v>
      </c>
      <c r="H1480" s="739" t="s">
        <v>17110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17092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17111</v>
      </c>
    </row>
    <row r="1488" spans="1:8">
      <c r="E1488" s="739">
        <v>1205</v>
      </c>
      <c r="G1488" s="739" t="s">
        <v>17112</v>
      </c>
      <c r="H1488" s="739" t="s">
        <v>7057</v>
      </c>
    </row>
    <row r="1489" spans="1:8">
      <c r="E1489" s="834" t="s">
        <v>17113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17114</v>
      </c>
    </row>
    <row r="1493" spans="1:8">
      <c r="E1493" s="834"/>
      <c r="F1493" s="834"/>
      <c r="G1493" s="834"/>
    </row>
    <row r="1494" spans="1:8">
      <c r="A1494" s="739" t="s">
        <v>17115</v>
      </c>
    </row>
    <row r="1495" spans="1:8">
      <c r="C1495" s="739">
        <v>15000</v>
      </c>
      <c r="H1495" s="739" t="s">
        <v>17116</v>
      </c>
    </row>
    <row r="1497" spans="1:8">
      <c r="A1497" s="739" t="s">
        <v>17117</v>
      </c>
    </row>
    <row r="1498" spans="1:8">
      <c r="E1498" s="739">
        <v>18</v>
      </c>
      <c r="G1498" s="739" t="s">
        <v>1221</v>
      </c>
      <c r="H1498" s="739" t="s">
        <v>17118</v>
      </c>
    </row>
    <row r="1499" spans="1:8">
      <c r="E1499" s="739">
        <v>30</v>
      </c>
      <c r="G1499" s="739" t="s">
        <v>17039</v>
      </c>
      <c r="H1499" s="739" t="s">
        <v>12239</v>
      </c>
    </row>
    <row r="1500" spans="1:8">
      <c r="E1500" s="834" t="s">
        <v>17119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17120</v>
      </c>
      <c r="E1502" s="834"/>
      <c r="F1502" s="834"/>
      <c r="G1502" s="834"/>
    </row>
    <row r="1503" spans="1:8">
      <c r="C1503" s="739">
        <v>12000</v>
      </c>
      <c r="H1503" s="739" t="s">
        <v>17121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17122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17039</v>
      </c>
      <c r="H1511" s="739" t="s">
        <v>17123</v>
      </c>
    </row>
    <row r="1512" spans="1:8">
      <c r="E1512" s="739">
        <v>540</v>
      </c>
      <c r="G1512" s="739" t="s">
        <v>17039</v>
      </c>
      <c r="H1512" s="739" t="s">
        <v>17124</v>
      </c>
    </row>
    <row r="1513" spans="1:8">
      <c r="D1513" s="739" t="s">
        <v>17079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17125</v>
      </c>
    </row>
    <row r="1516" spans="1:8">
      <c r="C1516" s="739">
        <v>26477</v>
      </c>
      <c r="H1516" s="739" t="s">
        <v>17126</v>
      </c>
    </row>
    <row r="1517" spans="1:8">
      <c r="E1517" s="739">
        <v>520</v>
      </c>
      <c r="G1517" s="739" t="s">
        <v>17097</v>
      </c>
      <c r="H1517" s="739" t="s">
        <v>17127</v>
      </c>
    </row>
    <row r="1518" spans="1:8">
      <c r="D1518" s="739" t="s">
        <v>17079</v>
      </c>
      <c r="E1518" s="834" t="s">
        <v>17128</v>
      </c>
      <c r="F1518" s="834"/>
      <c r="G1518" s="834"/>
    </row>
    <row r="1520" spans="1:8">
      <c r="A1520" s="739" t="s">
        <v>17129</v>
      </c>
    </row>
    <row r="1521" spans="1:8">
      <c r="E1521" s="739">
        <v>175</v>
      </c>
      <c r="G1521" s="739" t="s">
        <v>17039</v>
      </c>
      <c r="H1521" s="739" t="s">
        <v>17130</v>
      </c>
    </row>
    <row r="1522" spans="1:8">
      <c r="E1522" s="739">
        <v>170</v>
      </c>
      <c r="G1522" s="739" t="s">
        <v>7776</v>
      </c>
      <c r="H1522" s="739" t="s">
        <v>17130</v>
      </c>
    </row>
    <row r="1523" spans="1:8">
      <c r="D1523" s="739" t="s">
        <v>17079</v>
      </c>
      <c r="E1523" s="834" t="s">
        <v>17131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17132</v>
      </c>
    </row>
    <row r="1527" spans="1:8">
      <c r="E1527" s="739">
        <v>180</v>
      </c>
      <c r="G1527" s="739" t="s">
        <v>7776</v>
      </c>
      <c r="H1527" s="739" t="s">
        <v>17132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17133</v>
      </c>
      <c r="E1530" s="834"/>
      <c r="F1530" s="834"/>
      <c r="G1530" s="834"/>
    </row>
    <row r="1531" spans="1:8">
      <c r="E1531" s="739">
        <v>1205</v>
      </c>
      <c r="G1531" s="739" t="s">
        <v>17134</v>
      </c>
      <c r="H1531" s="739" t="s">
        <v>17135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17136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17097</v>
      </c>
      <c r="H1537" s="739" t="s">
        <v>17137</v>
      </c>
    </row>
    <row r="1538" spans="1:8">
      <c r="E1538" s="741">
        <v>70</v>
      </c>
      <c r="F1538" s="741"/>
      <c r="G1538" s="739" t="s">
        <v>17097</v>
      </c>
      <c r="H1538" s="739" t="s">
        <v>17138</v>
      </c>
    </row>
    <row r="1539" spans="1:8">
      <c r="E1539" s="741">
        <v>199</v>
      </c>
      <c r="F1539" s="741"/>
      <c r="G1539" s="739" t="s">
        <v>6937</v>
      </c>
      <c r="H1539" s="739" t="s">
        <v>17139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17140</v>
      </c>
      <c r="H1543" s="739" t="s">
        <v>17141</v>
      </c>
    </row>
    <row r="1544" spans="1:8">
      <c r="E1544" s="739">
        <v>54</v>
      </c>
      <c r="G1544" s="739" t="s">
        <v>7774</v>
      </c>
      <c r="H1544" s="739" t="s">
        <v>17142</v>
      </c>
    </row>
    <row r="1545" spans="1:8">
      <c r="E1545" s="739">
        <v>220</v>
      </c>
      <c r="G1545" s="739" t="s">
        <v>17039</v>
      </c>
      <c r="H1545" s="739" t="s">
        <v>17143</v>
      </c>
    </row>
    <row r="1546" spans="1:8">
      <c r="E1546" s="739">
        <v>195</v>
      </c>
      <c r="G1546" s="739" t="s">
        <v>17039</v>
      </c>
      <c r="H1546" s="739" t="s">
        <v>17143</v>
      </c>
    </row>
    <row r="1547" spans="1:8">
      <c r="D1547" s="739" t="s">
        <v>17079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17144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17140</v>
      </c>
      <c r="H1553" s="739" t="s">
        <v>17145</v>
      </c>
    </row>
    <row r="1554" spans="1:8">
      <c r="E1554" s="739">
        <v>35</v>
      </c>
      <c r="G1554" s="739" t="s">
        <v>17097</v>
      </c>
      <c r="H1554" s="739" t="s">
        <v>17146</v>
      </c>
    </row>
    <row r="1555" spans="1:8">
      <c r="D1555" s="739" t="s">
        <v>17079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17147</v>
      </c>
    </row>
    <row r="1558" spans="1:8">
      <c r="E1558" s="739">
        <v>80</v>
      </c>
      <c r="G1558" s="739" t="s">
        <v>17039</v>
      </c>
      <c r="H1558" s="739" t="s">
        <v>17148</v>
      </c>
    </row>
    <row r="1559" spans="1:8">
      <c r="E1559" s="739">
        <v>90</v>
      </c>
      <c r="G1559" s="739" t="s">
        <v>17039</v>
      </c>
      <c r="H1559" s="739" t="s">
        <v>17148</v>
      </c>
    </row>
    <row r="1560" spans="1:8">
      <c r="D1560" s="739" t="s">
        <v>17079</v>
      </c>
      <c r="E1560" s="834" t="s">
        <v>17149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17150</v>
      </c>
    </row>
    <row r="1563" spans="1:8">
      <c r="C1563" s="739">
        <v>17000</v>
      </c>
      <c r="H1563" s="739" t="s">
        <v>17151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17152</v>
      </c>
    </row>
    <row r="1567" spans="1:8">
      <c r="C1567" s="739">
        <v>22857</v>
      </c>
      <c r="H1567" s="739" t="s">
        <v>17153</v>
      </c>
    </row>
    <row r="1568" spans="1:8">
      <c r="C1568" s="739">
        <v>63516</v>
      </c>
      <c r="H1568" s="739" t="s">
        <v>17154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17155</v>
      </c>
    </row>
    <row r="1571" spans="1:8">
      <c r="D1571" s="739" t="s">
        <v>7009</v>
      </c>
      <c r="E1571" s="834" t="s">
        <v>17156</v>
      </c>
      <c r="F1571" s="834"/>
      <c r="G1571" s="834"/>
      <c r="H1571" s="834" t="s">
        <v>17157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17134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17158</v>
      </c>
    </row>
    <row r="1576" spans="1:8">
      <c r="E1576" s="739">
        <v>500</v>
      </c>
      <c r="G1576" s="739" t="s">
        <v>17097</v>
      </c>
      <c r="H1576" s="739" t="s">
        <v>6110</v>
      </c>
    </row>
    <row r="1577" spans="1:8">
      <c r="D1577" s="739" t="s">
        <v>17079</v>
      </c>
      <c r="E1577" s="834" t="s">
        <v>17159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17160</v>
      </c>
    </row>
    <row r="1580" spans="1:8">
      <c r="E1580" s="739">
        <v>18</v>
      </c>
      <c r="G1580" s="739" t="s">
        <v>6913</v>
      </c>
      <c r="H1580" s="739" t="s">
        <v>17161</v>
      </c>
    </row>
    <row r="1581" spans="1:8">
      <c r="E1581" s="739">
        <v>30</v>
      </c>
      <c r="G1581" s="739" t="s">
        <v>17039</v>
      </c>
      <c r="H1581" s="739" t="s">
        <v>17162</v>
      </c>
    </row>
    <row r="1582" spans="1:8">
      <c r="E1582" s="739">
        <v>129</v>
      </c>
      <c r="G1582" s="739" t="s">
        <v>6913</v>
      </c>
      <c r="H1582" s="739" t="s">
        <v>17163</v>
      </c>
    </row>
    <row r="1583" spans="1:8">
      <c r="E1583" s="834" t="s">
        <v>17164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17165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17166</v>
      </c>
    </row>
    <row r="1595" spans="1:8">
      <c r="A1595" s="739" t="s">
        <v>17167</v>
      </c>
    </row>
    <row r="1596" spans="1:8">
      <c r="C1596" s="739">
        <v>37152</v>
      </c>
      <c r="H1596" s="739" t="s">
        <v>17168</v>
      </c>
    </row>
    <row r="1597" spans="1:8">
      <c r="C1597" s="739">
        <v>1426</v>
      </c>
      <c r="H1597" s="739" t="s">
        <v>12318</v>
      </c>
    </row>
    <row r="1599" spans="1:8">
      <c r="A1599" s="739" t="s">
        <v>17169</v>
      </c>
    </row>
    <row r="1600" spans="1:8">
      <c r="E1600" s="739">
        <v>65</v>
      </c>
      <c r="G1600" s="739" t="s">
        <v>17039</v>
      </c>
      <c r="H1600" s="739" t="s">
        <v>17170</v>
      </c>
    </row>
    <row r="1601" spans="1:8">
      <c r="E1601" s="739">
        <v>100</v>
      </c>
      <c r="G1601" s="739" t="s">
        <v>17039</v>
      </c>
      <c r="H1601" s="739" t="s">
        <v>17171</v>
      </c>
    </row>
    <row r="1602" spans="1:8">
      <c r="E1602" s="739">
        <v>71</v>
      </c>
      <c r="G1602" s="739" t="s">
        <v>7776</v>
      </c>
      <c r="H1602" s="739" t="s">
        <v>17172</v>
      </c>
    </row>
    <row r="1603" spans="1:8">
      <c r="E1603" s="834" t="s">
        <v>17173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17174</v>
      </c>
    </row>
    <row r="1606" spans="1:8">
      <c r="E1606" s="741">
        <v>209</v>
      </c>
      <c r="F1606" s="741"/>
      <c r="G1606" s="739" t="s">
        <v>17175</v>
      </c>
      <c r="H1606" s="739" t="s">
        <v>17176</v>
      </c>
    </row>
    <row r="1607" spans="1:8">
      <c r="E1607" s="834" t="s">
        <v>17177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17178</v>
      </c>
    </row>
    <row r="1610" spans="1:8">
      <c r="E1610" s="741">
        <v>100</v>
      </c>
      <c r="F1610" s="741"/>
      <c r="G1610" s="739" t="s">
        <v>7776</v>
      </c>
      <c r="H1610" s="739" t="s">
        <v>17179</v>
      </c>
    </row>
    <row r="1611" spans="1:8">
      <c r="E1611" s="834" t="s">
        <v>17180</v>
      </c>
      <c r="F1611" s="834"/>
      <c r="G1611" s="834"/>
    </row>
    <row r="1613" spans="1:8">
      <c r="A1613" s="739" t="s">
        <v>17181</v>
      </c>
    </row>
    <row r="1614" spans="1:8">
      <c r="E1614" s="739">
        <v>30</v>
      </c>
      <c r="G1614" s="739" t="s">
        <v>17097</v>
      </c>
      <c r="H1614" s="739" t="s">
        <v>17182</v>
      </c>
    </row>
    <row r="1615" spans="1:8">
      <c r="E1615" s="834" t="s">
        <v>17183</v>
      </c>
      <c r="F1615" s="834"/>
      <c r="G1615" s="834"/>
    </row>
    <row r="1617" spans="1:8">
      <c r="A1617" s="739" t="s">
        <v>17184</v>
      </c>
      <c r="E1617" s="834"/>
      <c r="F1617" s="834"/>
      <c r="G1617" s="834"/>
    </row>
    <row r="1618" spans="1:8">
      <c r="E1618" s="739">
        <v>1205</v>
      </c>
      <c r="G1618" s="739" t="s">
        <v>17112</v>
      </c>
      <c r="H1618" s="739" t="s">
        <v>17185</v>
      </c>
    </row>
    <row r="1619" spans="1:8">
      <c r="D1619" s="739" t="s">
        <v>7009</v>
      </c>
      <c r="E1619" s="834" t="s">
        <v>17186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17187</v>
      </c>
    </row>
    <row r="1622" spans="1:8">
      <c r="C1622" s="739">
        <v>17000</v>
      </c>
      <c r="H1622" s="739" t="s">
        <v>17188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17166</v>
      </c>
    </row>
    <row r="1628" spans="1:8">
      <c r="A1628" s="739" t="s">
        <v>17189</v>
      </c>
      <c r="E1628" s="834"/>
      <c r="F1628" s="834"/>
      <c r="G1628" s="834"/>
    </row>
    <row r="1629" spans="1:8">
      <c r="E1629" s="739">
        <v>35</v>
      </c>
      <c r="G1629" s="739" t="s">
        <v>17097</v>
      </c>
      <c r="H1629" s="739" t="s">
        <v>17190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17191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17192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17193</v>
      </c>
      <c r="H1636" s="739" t="s">
        <v>6611</v>
      </c>
    </row>
    <row r="1637" spans="1:8">
      <c r="D1637" s="739" t="s">
        <v>17079</v>
      </c>
      <c r="E1637" s="834" t="s">
        <v>17194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17195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17196</v>
      </c>
    </row>
    <row r="1641" spans="1:8">
      <c r="D1641" s="739" t="s">
        <v>17079</v>
      </c>
      <c r="E1641" s="834" t="s">
        <v>17197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17198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17199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17200</v>
      </c>
    </row>
    <row r="1649" spans="1:8">
      <c r="D1649" s="739" t="s">
        <v>17079</v>
      </c>
      <c r="E1649" s="834" t="s">
        <v>17201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17202</v>
      </c>
      <c r="E1651" s="834"/>
      <c r="F1651" s="834"/>
      <c r="G1651" s="834"/>
    </row>
    <row r="1652" spans="1:8">
      <c r="E1652" s="739">
        <v>18</v>
      </c>
      <c r="G1652" s="739" t="s">
        <v>17203</v>
      </c>
      <c r="H1652" s="739" t="s">
        <v>17204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17079</v>
      </c>
      <c r="E1654" s="834" t="s">
        <v>17205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17206</v>
      </c>
    </row>
    <row r="1657" spans="1:8">
      <c r="C1657" s="739">
        <v>17000</v>
      </c>
      <c r="H1657" s="739" t="s">
        <v>12363</v>
      </c>
    </row>
    <row r="1659" spans="1:8">
      <c r="A1659" s="739" t="s">
        <v>17207</v>
      </c>
    </row>
    <row r="1660" spans="1:8">
      <c r="C1660" s="739">
        <v>15496</v>
      </c>
      <c r="H1660" s="739" t="s">
        <v>17208</v>
      </c>
    </row>
    <row r="1661" spans="1:8">
      <c r="E1661" s="739">
        <v>45</v>
      </c>
      <c r="G1661" s="739" t="s">
        <v>17209</v>
      </c>
      <c r="H1661" s="739" t="s">
        <v>17210</v>
      </c>
    </row>
    <row r="1662" spans="1:8">
      <c r="D1662" s="739" t="s">
        <v>17079</v>
      </c>
      <c r="E1662" s="834" t="s">
        <v>17211</v>
      </c>
      <c r="F1662" s="834"/>
      <c r="G1662" s="834"/>
    </row>
    <row r="1664" spans="1:8">
      <c r="A1664" s="739" t="s">
        <v>17212</v>
      </c>
      <c r="E1664" s="834"/>
      <c r="F1664" s="834"/>
      <c r="G1664" s="834"/>
    </row>
    <row r="1665" spans="1:8">
      <c r="C1665" s="739">
        <v>22857</v>
      </c>
      <c r="H1665" s="739" t="s">
        <v>17213</v>
      </c>
    </row>
    <row r="1667" spans="1:8">
      <c r="A1667" s="739" t="s">
        <v>17214</v>
      </c>
      <c r="E1667" s="834"/>
      <c r="F1667" s="834"/>
      <c r="G1667" s="834"/>
    </row>
    <row r="1668" spans="1:8">
      <c r="C1668" s="739">
        <v>36000</v>
      </c>
      <c r="H1668" s="739" t="s">
        <v>17215</v>
      </c>
    </row>
    <row r="1669" spans="1:8">
      <c r="C1669" s="739">
        <v>63352</v>
      </c>
      <c r="H1669" s="739" t="s">
        <v>17216</v>
      </c>
    </row>
    <row r="1670" spans="1:8">
      <c r="E1670" s="834"/>
      <c r="F1670" s="834"/>
      <c r="G1670" s="834"/>
    </row>
    <row r="1671" spans="1:8">
      <c r="A1671" s="739" t="s">
        <v>17217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17069</v>
      </c>
      <c r="H1672" s="739" t="s">
        <v>12374</v>
      </c>
    </row>
    <row r="1673" spans="1:8">
      <c r="D1673" s="739" t="s">
        <v>17079</v>
      </c>
      <c r="E1673" s="834" t="s">
        <v>17218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17219</v>
      </c>
      <c r="E1675" s="834"/>
      <c r="F1675" s="834"/>
      <c r="G1675" s="834"/>
    </row>
    <row r="1676" spans="1:8">
      <c r="E1676" s="741">
        <v>169</v>
      </c>
      <c r="F1676" s="741"/>
      <c r="G1676" s="739" t="s">
        <v>17203</v>
      </c>
      <c r="H1676" s="739" t="s">
        <v>17163</v>
      </c>
    </row>
    <row r="1677" spans="1:8">
      <c r="D1677" s="739" t="s">
        <v>17079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17220</v>
      </c>
    </row>
    <row r="1679" spans="1:8">
      <c r="E1679" s="834"/>
      <c r="F1679" s="834"/>
      <c r="G1679" s="834"/>
      <c r="H1679" s="834"/>
    </row>
    <row r="1680" spans="1:8">
      <c r="A1680" s="739" t="s">
        <v>17221</v>
      </c>
      <c r="E1680" s="834"/>
      <c r="F1680" s="834"/>
      <c r="G1680" s="834"/>
    </row>
    <row r="1681" spans="1:8">
      <c r="E1681" s="739">
        <v>1205</v>
      </c>
      <c r="G1681" s="739" t="s">
        <v>17112</v>
      </c>
      <c r="H1681" s="739" t="s">
        <v>17222</v>
      </c>
    </row>
    <row r="1682" spans="1:8">
      <c r="D1682" s="739" t="s">
        <v>17079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17223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17224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16883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17079</v>
      </c>
      <c r="E1688" s="834" t="s">
        <v>17225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17226</v>
      </c>
    </row>
    <row r="1691" spans="1:8">
      <c r="C1691" s="739">
        <v>17000</v>
      </c>
      <c r="H1691" s="739" t="s">
        <v>17227</v>
      </c>
    </row>
    <row r="1692" spans="1:8">
      <c r="C1692" s="739">
        <v>6000</v>
      </c>
      <c r="H1692" s="739" t="s">
        <v>17228</v>
      </c>
    </row>
    <row r="1694" spans="1:8">
      <c r="A1694" s="739" t="s">
        <v>17229</v>
      </c>
    </row>
    <row r="1695" spans="1:8">
      <c r="E1695" s="741">
        <v>100</v>
      </c>
      <c r="F1695" s="741"/>
      <c r="G1695" s="739" t="s">
        <v>17039</v>
      </c>
      <c r="H1695" s="739" t="s">
        <v>17230</v>
      </c>
    </row>
    <row r="1696" spans="1:8">
      <c r="E1696" s="741">
        <v>100</v>
      </c>
      <c r="F1696" s="741"/>
      <c r="G1696" s="739" t="s">
        <v>17039</v>
      </c>
      <c r="H1696" s="739" t="s">
        <v>17231</v>
      </c>
    </row>
    <row r="1697" spans="1:8">
      <c r="D1697" s="739" t="s">
        <v>17079</v>
      </c>
      <c r="E1697" s="834" t="s">
        <v>17232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17233</v>
      </c>
    </row>
    <row r="1700" spans="1:8">
      <c r="C1700" s="739">
        <v>301</v>
      </c>
      <c r="H1700" s="739" t="s">
        <v>17234</v>
      </c>
    </row>
    <row r="1702" spans="1:8">
      <c r="A1702" s="739" t="s">
        <v>17235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17236</v>
      </c>
    </row>
    <row r="1705" spans="1:8">
      <c r="C1705" s="739">
        <v>63352</v>
      </c>
      <c r="H1705" s="739" t="s">
        <v>17237</v>
      </c>
    </row>
    <row r="1707" spans="1:8">
      <c r="A1707" s="739" t="s">
        <v>17238</v>
      </c>
    </row>
    <row r="1708" spans="1:8">
      <c r="E1708" s="741">
        <v>90</v>
      </c>
      <c r="F1708" s="741"/>
      <c r="G1708" s="739" t="s">
        <v>17039</v>
      </c>
      <c r="H1708" s="739" t="s">
        <v>17239</v>
      </c>
    </row>
    <row r="1709" spans="1:8">
      <c r="E1709" s="741">
        <v>265</v>
      </c>
      <c r="F1709" s="741"/>
      <c r="G1709" s="739" t="s">
        <v>17039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17240</v>
      </c>
    </row>
    <row r="1711" spans="1:8">
      <c r="D1711" s="739" t="s">
        <v>17079</v>
      </c>
      <c r="E1711" s="834" t="s">
        <v>17241</v>
      </c>
      <c r="F1711" s="834"/>
      <c r="G1711" s="834"/>
      <c r="H1711" s="834" t="s">
        <v>17242</v>
      </c>
    </row>
    <row r="1712" spans="1:8">
      <c r="E1712" s="834"/>
      <c r="F1712" s="834"/>
      <c r="G1712" s="834"/>
    </row>
    <row r="1713" spans="1:8">
      <c r="A1713" s="739" t="s">
        <v>17243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17244</v>
      </c>
    </row>
    <row r="1715" spans="1:8">
      <c r="E1715" s="741">
        <v>225</v>
      </c>
      <c r="F1715" s="741"/>
      <c r="G1715" s="739" t="s">
        <v>17039</v>
      </c>
      <c r="H1715" s="739" t="s">
        <v>17245</v>
      </c>
    </row>
    <row r="1716" spans="1:8">
      <c r="E1716" s="739">
        <v>1205</v>
      </c>
      <c r="G1716" s="739" t="s">
        <v>17112</v>
      </c>
      <c r="H1716" s="739" t="s">
        <v>17246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17039</v>
      </c>
      <c r="H1720" s="739" t="s">
        <v>17247</v>
      </c>
    </row>
    <row r="1721" spans="1:8">
      <c r="E1721" s="741">
        <v>32</v>
      </c>
      <c r="F1721" s="741"/>
      <c r="G1721" s="739" t="s">
        <v>17039</v>
      </c>
      <c r="H1721" s="739" t="s">
        <v>17248</v>
      </c>
    </row>
    <row r="1722" spans="1:8">
      <c r="D1722" s="739" t="s">
        <v>7009</v>
      </c>
      <c r="E1722" s="834" t="s">
        <v>17249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17250</v>
      </c>
      <c r="E1724" s="741"/>
      <c r="F1724" s="741"/>
      <c r="G1724" s="741"/>
    </row>
    <row r="1725" spans="1:8">
      <c r="E1725" s="741">
        <v>16</v>
      </c>
      <c r="F1725" s="741"/>
      <c r="G1725" s="739" t="s">
        <v>17039</v>
      </c>
      <c r="H1725" s="739" t="s">
        <v>17251</v>
      </c>
    </row>
    <row r="1726" spans="1:8">
      <c r="E1726" s="741">
        <v>18</v>
      </c>
      <c r="F1726" s="741"/>
      <c r="G1726" s="739" t="s">
        <v>6913</v>
      </c>
      <c r="H1726" s="739" t="s">
        <v>17252</v>
      </c>
    </row>
    <row r="1727" spans="1:8">
      <c r="E1727" s="741">
        <v>100</v>
      </c>
      <c r="F1727" s="741"/>
      <c r="G1727" s="739" t="s">
        <v>17039</v>
      </c>
      <c r="H1727" s="739" t="s">
        <v>17253</v>
      </c>
    </row>
    <row r="1728" spans="1:8">
      <c r="D1728" s="739" t="s">
        <v>17079</v>
      </c>
      <c r="E1728" s="834" t="s">
        <v>17254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17255</v>
      </c>
    </row>
    <row r="1732" spans="1:8">
      <c r="E1732" s="741">
        <v>28</v>
      </c>
      <c r="F1732" s="741"/>
      <c r="G1732" s="739" t="s">
        <v>7776</v>
      </c>
      <c r="H1732" s="739" t="s">
        <v>17247</v>
      </c>
    </row>
    <row r="1733" spans="1:8">
      <c r="E1733" s="741">
        <v>115</v>
      </c>
      <c r="F1733" s="741"/>
      <c r="G1733" s="739" t="s">
        <v>17039</v>
      </c>
      <c r="H1733" s="739" t="s">
        <v>7234</v>
      </c>
    </row>
    <row r="1734" spans="1:8">
      <c r="E1734" s="741">
        <v>28</v>
      </c>
      <c r="F1734" s="741"/>
      <c r="G1734" s="739" t="s">
        <v>17256</v>
      </c>
      <c r="H1734" s="739" t="s">
        <v>7225</v>
      </c>
    </row>
    <row r="1735" spans="1:8">
      <c r="D1735" s="739" t="s">
        <v>17083</v>
      </c>
      <c r="E1735" s="834" t="s">
        <v>17257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17258</v>
      </c>
      <c r="E1737" s="834"/>
      <c r="F1737" s="834"/>
      <c r="G1737" s="834"/>
    </row>
    <row r="1738" spans="1:8">
      <c r="C1738" s="739">
        <v>22857</v>
      </c>
      <c r="H1738" s="739" t="s">
        <v>17259</v>
      </c>
    </row>
    <row r="1739" spans="1:8">
      <c r="C1739" s="739">
        <v>63352</v>
      </c>
      <c r="H1739" s="739" t="s">
        <v>17260</v>
      </c>
    </row>
    <row r="1740" spans="1:8">
      <c r="E1740" s="834"/>
      <c r="F1740" s="834"/>
      <c r="G1740" s="834"/>
      <c r="H1740" s="834"/>
    </row>
    <row r="1741" spans="1:8">
      <c r="A1741" s="739" t="s">
        <v>17261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17262</v>
      </c>
      <c r="H1742" s="836" t="s">
        <v>12427</v>
      </c>
    </row>
    <row r="1743" spans="1:8">
      <c r="E1743" s="741">
        <v>30</v>
      </c>
      <c r="F1743" s="741"/>
      <c r="G1743" s="739" t="s">
        <v>17086</v>
      </c>
      <c r="H1743" s="836" t="s">
        <v>17263</v>
      </c>
    </row>
    <row r="1744" spans="1:8">
      <c r="D1744" s="739" t="s">
        <v>7009</v>
      </c>
      <c r="E1744" s="834" t="s">
        <v>17264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17265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17039</v>
      </c>
      <c r="H1747" s="739" t="s">
        <v>17266</v>
      </c>
    </row>
    <row r="1748" spans="1:8">
      <c r="E1748" s="741">
        <v>15</v>
      </c>
      <c r="F1748" s="741"/>
      <c r="G1748" s="739" t="s">
        <v>17039</v>
      </c>
      <c r="H1748" s="739" t="s">
        <v>7246</v>
      </c>
    </row>
    <row r="1749" spans="1:8">
      <c r="D1749" s="739" t="s">
        <v>7009</v>
      </c>
      <c r="E1749" s="834" t="s">
        <v>17267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17268</v>
      </c>
    </row>
    <row r="1752" spans="1:8">
      <c r="C1752" s="739">
        <v>46080</v>
      </c>
      <c r="H1752" s="739" t="s">
        <v>17269</v>
      </c>
    </row>
    <row r="1754" spans="1:8">
      <c r="A1754" s="739" t="s">
        <v>17270</v>
      </c>
      <c r="E1754" s="834"/>
      <c r="F1754" s="834"/>
      <c r="G1754" s="834"/>
    </row>
    <row r="1755" spans="1:8">
      <c r="E1755" s="741">
        <v>70</v>
      </c>
      <c r="F1755" s="741"/>
      <c r="G1755" s="739" t="s">
        <v>17140</v>
      </c>
      <c r="H1755" s="739" t="s">
        <v>17271</v>
      </c>
    </row>
    <row r="1756" spans="1:8">
      <c r="E1756" s="741">
        <v>126</v>
      </c>
      <c r="F1756" s="741"/>
      <c r="G1756" s="739" t="s">
        <v>17140</v>
      </c>
      <c r="H1756" s="739" t="s">
        <v>17272</v>
      </c>
    </row>
    <row r="1757" spans="1:8">
      <c r="E1757" s="741">
        <v>40</v>
      </c>
      <c r="F1757" s="741"/>
      <c r="G1757" s="739" t="s">
        <v>17075</v>
      </c>
      <c r="H1757" s="739" t="s">
        <v>17273</v>
      </c>
    </row>
    <row r="1758" spans="1:8">
      <c r="D1758" s="739" t="s">
        <v>17079</v>
      </c>
      <c r="E1758" s="834" t="s">
        <v>17274</v>
      </c>
      <c r="F1758" s="834"/>
      <c r="G1758" s="834"/>
      <c r="H1758" s="834" t="s">
        <v>17275</v>
      </c>
    </row>
    <row r="1759" spans="1:8">
      <c r="E1759" s="834"/>
      <c r="F1759" s="834"/>
      <c r="G1759" s="834"/>
      <c r="H1759" s="834"/>
    </row>
    <row r="1760" spans="1:8">
      <c r="A1760" s="739" t="s">
        <v>17276</v>
      </c>
      <c r="E1760" s="834"/>
      <c r="F1760" s="834"/>
      <c r="G1760" s="834"/>
    </row>
    <row r="1761" spans="1:8">
      <c r="E1761" s="739">
        <v>45</v>
      </c>
      <c r="G1761" s="739" t="s">
        <v>17097</v>
      </c>
      <c r="H1761" s="739" t="s">
        <v>17277</v>
      </c>
    </row>
    <row r="1762" spans="1:8">
      <c r="E1762" s="739">
        <v>45</v>
      </c>
      <c r="G1762" s="739" t="s">
        <v>6943</v>
      </c>
      <c r="H1762" s="739" t="s">
        <v>17278</v>
      </c>
    </row>
    <row r="1763" spans="1:8">
      <c r="E1763" s="739">
        <v>700</v>
      </c>
      <c r="G1763" s="739" t="s">
        <v>17097</v>
      </c>
      <c r="H1763" s="739" t="s">
        <v>7259</v>
      </c>
    </row>
    <row r="1764" spans="1:8">
      <c r="D1764" s="739" t="s">
        <v>17079</v>
      </c>
      <c r="E1764" s="834" t="s">
        <v>17279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17280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17079</v>
      </c>
      <c r="E1771" s="834" t="s">
        <v>17281</v>
      </c>
      <c r="F1771" s="834"/>
      <c r="G1771" s="834"/>
      <c r="H1771" s="834"/>
    </row>
    <row r="1773" spans="1:8">
      <c r="A1773" s="739" t="s">
        <v>17282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17039</v>
      </c>
      <c r="H1774" s="739" t="s">
        <v>17283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17284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17175</v>
      </c>
      <c r="H1779" s="741" t="s">
        <v>17285</v>
      </c>
    </row>
    <row r="1780" spans="1:8">
      <c r="E1780" s="741">
        <v>1205</v>
      </c>
      <c r="F1780" s="741">
        <v>1143</v>
      </c>
      <c r="G1780" s="739" t="s">
        <v>17112</v>
      </c>
      <c r="H1780" s="739" t="s">
        <v>7271</v>
      </c>
    </row>
    <row r="1781" spans="1:8">
      <c r="A1781" s="739" t="s">
        <v>17276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17097</v>
      </c>
      <c r="H1783" s="739" t="s">
        <v>17286</v>
      </c>
    </row>
    <row r="1784" spans="1:8">
      <c r="E1784" s="739">
        <v>45</v>
      </c>
      <c r="F1784" s="741">
        <v>1023</v>
      </c>
      <c r="G1784" s="739" t="s">
        <v>17140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17287</v>
      </c>
    </row>
    <row r="1789" spans="1:8">
      <c r="A1789" s="739" t="s">
        <v>17282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17039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17039</v>
      </c>
      <c r="H1791" s="739" t="s">
        <v>17288</v>
      </c>
    </row>
    <row r="1792" spans="1:8">
      <c r="E1792" s="741"/>
      <c r="F1792" s="741"/>
    </row>
    <row r="1793" spans="1:8">
      <c r="A1793" s="739" t="s">
        <v>17289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16883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16883</v>
      </c>
    </row>
    <row r="1796" spans="1:8" ht="18" customHeight="1">
      <c r="E1796" s="834"/>
      <c r="F1796" s="834"/>
      <c r="G1796" s="834"/>
    </row>
    <row r="1797" spans="1:8">
      <c r="A1797" s="739" t="s">
        <v>17290</v>
      </c>
    </row>
    <row r="1798" spans="1:8">
      <c r="C1798" s="739">
        <v>17000</v>
      </c>
      <c r="H1798" s="739" t="s">
        <v>17291</v>
      </c>
    </row>
    <row r="1799" spans="1:8">
      <c r="E1799" s="739">
        <v>12</v>
      </c>
      <c r="F1799" s="739">
        <v>5506</v>
      </c>
      <c r="G1799" s="739" t="s">
        <v>17097</v>
      </c>
      <c r="H1799" s="739" t="s">
        <v>17292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17293</v>
      </c>
    </row>
    <row r="1803" spans="1:8">
      <c r="C1803" s="739">
        <v>93000</v>
      </c>
      <c r="H1803" s="739" t="s">
        <v>17294</v>
      </c>
    </row>
    <row r="1804" spans="1:8">
      <c r="C1804" s="739">
        <v>63352</v>
      </c>
      <c r="H1804" s="739" t="s">
        <v>7285</v>
      </c>
    </row>
    <row r="1806" spans="1:8">
      <c r="A1806" s="739" t="s">
        <v>17295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17039</v>
      </c>
      <c r="H1807" s="739" t="s">
        <v>17296</v>
      </c>
    </row>
    <row r="1808" spans="1:8">
      <c r="E1808" s="741">
        <v>65</v>
      </c>
      <c r="F1808" s="741">
        <v>5361</v>
      </c>
      <c r="G1808" s="739" t="s">
        <v>17039</v>
      </c>
      <c r="H1808" s="739" t="s">
        <v>17297</v>
      </c>
    </row>
    <row r="1809" spans="1:8">
      <c r="E1809" s="741">
        <v>100</v>
      </c>
      <c r="F1809" s="741">
        <v>5261</v>
      </c>
      <c r="G1809" s="739" t="s">
        <v>17039</v>
      </c>
      <c r="H1809" s="739" t="s">
        <v>17298</v>
      </c>
    </row>
    <row r="1810" spans="1:8">
      <c r="E1810" s="741">
        <v>65</v>
      </c>
      <c r="F1810" s="741">
        <v>5196</v>
      </c>
      <c r="G1810" s="739" t="s">
        <v>17039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17296</v>
      </c>
    </row>
    <row r="1812" spans="1:8">
      <c r="E1812" s="741"/>
      <c r="F1812" s="741"/>
    </row>
    <row r="1813" spans="1:8">
      <c r="F1813" s="741"/>
    </row>
    <row r="1814" spans="1:8">
      <c r="A1814" s="739" t="s">
        <v>17299</v>
      </c>
    </row>
    <row r="1815" spans="1:8">
      <c r="C1815" s="739">
        <v>33661</v>
      </c>
      <c r="H1815" s="739" t="s">
        <v>17300</v>
      </c>
    </row>
    <row r="1817" spans="1:8">
      <c r="A1817" s="739" t="s">
        <v>17301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17039</v>
      </c>
      <c r="H1818" s="739" t="s">
        <v>17302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17039</v>
      </c>
      <c r="H1820" s="739" t="s">
        <v>17298</v>
      </c>
    </row>
    <row r="1821" spans="1:8">
      <c r="E1821" s="741">
        <v>65</v>
      </c>
      <c r="F1821" s="741">
        <v>4816</v>
      </c>
      <c r="G1821" s="739" t="s">
        <v>17039</v>
      </c>
      <c r="H1821" s="739" t="s">
        <v>17297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17296</v>
      </c>
    </row>
    <row r="1824" spans="1:8">
      <c r="A1824" s="739" t="s">
        <v>17303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17304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17203</v>
      </c>
      <c r="H1830" s="739" t="s">
        <v>17305</v>
      </c>
    </row>
    <row r="1831" spans="1:8">
      <c r="E1831" s="834"/>
      <c r="F1831" s="834"/>
      <c r="G1831" s="834"/>
      <c r="H1831" s="834"/>
    </row>
    <row r="1832" spans="1:8">
      <c r="A1832" s="739" t="s">
        <v>17306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17307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17308</v>
      </c>
    </row>
    <row r="1835" spans="1:8">
      <c r="E1835" s="741">
        <v>78</v>
      </c>
      <c r="F1835" s="741">
        <v>4455</v>
      </c>
      <c r="G1835" s="739" t="s">
        <v>17140</v>
      </c>
      <c r="H1835" s="739" t="s">
        <v>17309</v>
      </c>
    </row>
    <row r="1836" spans="1:8">
      <c r="E1836" s="834"/>
      <c r="F1836" s="834"/>
      <c r="G1836" s="834"/>
      <c r="H1836" s="834"/>
    </row>
    <row r="1837" spans="1:8">
      <c r="A1837" s="739" t="s">
        <v>17310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17112</v>
      </c>
      <c r="H1838" s="739" t="s">
        <v>17311</v>
      </c>
    </row>
    <row r="1839" spans="1:8">
      <c r="E1839" s="834"/>
      <c r="F1839" s="834"/>
      <c r="G1839" s="834"/>
      <c r="H1839" s="834"/>
    </row>
    <row r="1840" spans="1:8">
      <c r="A1840" s="739" t="s">
        <v>17312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17313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17039</v>
      </c>
      <c r="H1844" s="739" t="s">
        <v>17314</v>
      </c>
    </row>
    <row r="1845" spans="1:8">
      <c r="E1845" s="741">
        <v>100</v>
      </c>
      <c r="F1845" s="741">
        <v>3050</v>
      </c>
      <c r="G1845" s="739" t="s">
        <v>17039</v>
      </c>
      <c r="H1845" s="739" t="s">
        <v>17315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17316</v>
      </c>
    </row>
    <row r="1849" spans="1:8">
      <c r="E1849" s="741">
        <v>144</v>
      </c>
      <c r="F1849" s="741">
        <v>2906</v>
      </c>
      <c r="G1849" s="739" t="s">
        <v>17256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17039</v>
      </c>
      <c r="H1850" s="739" t="s">
        <v>17317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17318</v>
      </c>
    </row>
    <row r="1858" spans="1:8">
      <c r="A1858" s="739" t="s">
        <v>17319</v>
      </c>
      <c r="E1858" s="834"/>
      <c r="F1858" s="834"/>
      <c r="G1858" s="834"/>
    </row>
    <row r="1859" spans="1:8">
      <c r="C1859" s="739">
        <v>22857</v>
      </c>
      <c r="H1859" s="739" t="s">
        <v>17320</v>
      </c>
    </row>
    <row r="1860" spans="1:8">
      <c r="C1860" s="739">
        <v>12000</v>
      </c>
      <c r="H1860" s="739" t="s">
        <v>17321</v>
      </c>
    </row>
    <row r="1861" spans="1:8">
      <c r="C1861" s="739">
        <v>63352</v>
      </c>
      <c r="H1861" s="739" t="s">
        <v>17322</v>
      </c>
    </row>
    <row r="1862" spans="1:8">
      <c r="E1862" s="834"/>
      <c r="F1862" s="834"/>
      <c r="G1862" s="834"/>
      <c r="H1862" s="834"/>
    </row>
    <row r="1863" spans="1:8">
      <c r="A1863" s="739" t="s">
        <v>17323</v>
      </c>
    </row>
    <row r="1864" spans="1:8">
      <c r="C1864" s="739">
        <v>2176</v>
      </c>
      <c r="H1864" s="739" t="s">
        <v>17324</v>
      </c>
    </row>
    <row r="1866" spans="1:8">
      <c r="A1866" s="739" t="s">
        <v>17325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17326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17326</v>
      </c>
    </row>
    <row r="1869" spans="1:8">
      <c r="E1869" s="741"/>
      <c r="F1869" s="741"/>
    </row>
    <row r="1870" spans="1:8">
      <c r="A1870" s="739" t="s">
        <v>17327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17039</v>
      </c>
      <c r="H1871" s="739" t="s">
        <v>17328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17328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17039</v>
      </c>
      <c r="H1875" s="739" t="s">
        <v>16881</v>
      </c>
    </row>
    <row r="1876" spans="1:8">
      <c r="E1876" s="741">
        <v>120</v>
      </c>
      <c r="F1876" s="741">
        <v>1608</v>
      </c>
      <c r="G1876" s="739" t="s">
        <v>17039</v>
      </c>
      <c r="H1876" s="739" t="s">
        <v>16881</v>
      </c>
    </row>
    <row r="1877" spans="1:8">
      <c r="E1877" s="834"/>
      <c r="F1877" s="834"/>
      <c r="G1877" s="834"/>
    </row>
    <row r="1878" spans="1:8">
      <c r="A1878" s="739" t="s">
        <v>17329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17330</v>
      </c>
      <c r="H1879" s="739" t="s">
        <v>17331</v>
      </c>
    </row>
    <row r="1880" spans="1:8">
      <c r="E1880" s="741">
        <v>45</v>
      </c>
      <c r="F1880" s="741">
        <v>1523</v>
      </c>
      <c r="G1880" s="739" t="s">
        <v>17256</v>
      </c>
      <c r="H1880" s="739" t="s">
        <v>17332</v>
      </c>
    </row>
    <row r="1881" spans="1:8">
      <c r="E1881" s="741"/>
      <c r="F1881" s="741"/>
    </row>
    <row r="1882" spans="1:8">
      <c r="A1882" s="739" t="s">
        <v>17333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17039</v>
      </c>
      <c r="H1883" s="739" t="s">
        <v>17334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17335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17336</v>
      </c>
    </row>
    <row r="1891" spans="1:8">
      <c r="E1891" s="834"/>
      <c r="F1891" s="834"/>
      <c r="G1891" s="834"/>
      <c r="H1891" s="834"/>
    </row>
    <row r="1892" spans="1:8">
      <c r="A1892" s="739" t="s">
        <v>17337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17112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17338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17175</v>
      </c>
      <c r="H1896" s="739" t="s">
        <v>17339</v>
      </c>
    </row>
    <row r="1897" spans="1:8">
      <c r="E1897" s="834"/>
      <c r="F1897" s="834"/>
      <c r="G1897" s="834"/>
      <c r="H1897" s="834"/>
    </row>
    <row r="1898" spans="1:8" ht="297">
      <c r="A1898" s="739" t="s">
        <v>17340</v>
      </c>
      <c r="C1898" s="739">
        <v>200000</v>
      </c>
      <c r="H1898" s="836" t="s">
        <v>17341</v>
      </c>
    </row>
    <row r="1899" spans="1:8">
      <c r="C1899" s="739">
        <v>17000</v>
      </c>
      <c r="H1899" s="739" t="s">
        <v>17342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17343</v>
      </c>
    </row>
    <row r="1903" spans="1:8">
      <c r="C1903" s="739">
        <v>15000</v>
      </c>
      <c r="H1903" s="739" t="s">
        <v>17344</v>
      </c>
    </row>
    <row r="1904" spans="1:8">
      <c r="C1904" s="739">
        <v>51000</v>
      </c>
      <c r="H1904" s="739" t="s">
        <v>17345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17140</v>
      </c>
      <c r="H1910" s="739" t="s">
        <v>17346</v>
      </c>
    </row>
    <row r="1911" spans="1:8">
      <c r="E1911" s="741">
        <v>40</v>
      </c>
      <c r="F1911" s="741">
        <v>4364</v>
      </c>
      <c r="G1911" s="739" t="s">
        <v>17140</v>
      </c>
      <c r="H1911" s="739" t="s">
        <v>17273</v>
      </c>
    </row>
    <row r="1912" spans="1:8">
      <c r="E1912" s="741">
        <v>30</v>
      </c>
      <c r="F1912" s="741">
        <v>4334</v>
      </c>
      <c r="G1912" s="741" t="s">
        <v>17203</v>
      </c>
      <c r="H1912" s="739" t="s">
        <v>17347</v>
      </c>
    </row>
    <row r="1913" spans="1:8">
      <c r="E1913" s="741">
        <v>31</v>
      </c>
      <c r="F1913" s="741">
        <v>4303</v>
      </c>
      <c r="G1913" s="739" t="s">
        <v>17039</v>
      </c>
      <c r="H1913" s="739" t="s">
        <v>17348</v>
      </c>
    </row>
    <row r="1914" spans="1:8">
      <c r="E1914" s="741">
        <v>31</v>
      </c>
      <c r="F1914" s="741">
        <v>4272</v>
      </c>
      <c r="G1914" s="739" t="s">
        <v>17039</v>
      </c>
      <c r="H1914" s="739" t="s">
        <v>17349</v>
      </c>
    </row>
    <row r="1915" spans="1:8">
      <c r="E1915" s="739">
        <v>300</v>
      </c>
      <c r="F1915" s="741">
        <v>3972</v>
      </c>
      <c r="G1915" s="739" t="s">
        <v>17193</v>
      </c>
      <c r="H1915" s="739" t="s">
        <v>17350</v>
      </c>
    </row>
    <row r="1916" spans="1:8" s="741" customFormat="1">
      <c r="H1916" s="844" t="s">
        <v>17351</v>
      </c>
    </row>
    <row r="1917" spans="1:8">
      <c r="E1917" s="834"/>
      <c r="F1917" s="834"/>
      <c r="G1917" s="834"/>
      <c r="H1917" s="834"/>
    </row>
    <row r="1918" spans="1:8">
      <c r="A1918" s="739" t="s">
        <v>17352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17353</v>
      </c>
    </row>
    <row r="1923" spans="1:8">
      <c r="E1923" s="834"/>
      <c r="F1923" s="834"/>
      <c r="G1923" s="834"/>
      <c r="H1923" s="834"/>
    </row>
    <row r="1924" spans="1:8">
      <c r="A1924" s="739" t="s">
        <v>17354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17355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17356</v>
      </c>
    </row>
    <row r="1927" spans="1:8">
      <c r="E1927" s="741">
        <v>18</v>
      </c>
      <c r="F1927" s="741">
        <v>2747</v>
      </c>
      <c r="G1927" s="739" t="s">
        <v>17203</v>
      </c>
      <c r="H1927" s="739" t="s">
        <v>17357</v>
      </c>
    </row>
    <row r="1928" spans="1:8">
      <c r="E1928" s="834"/>
      <c r="F1928" s="834"/>
      <c r="G1928" s="834"/>
      <c r="H1928" s="834"/>
    </row>
    <row r="1929" spans="1:8">
      <c r="A1929" s="739" t="s">
        <v>17358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17359</v>
      </c>
    </row>
    <row r="1932" spans="1:8">
      <c r="H1932" s="836"/>
    </row>
    <row r="1933" spans="1:8">
      <c r="A1933" s="739" t="s">
        <v>17360</v>
      </c>
      <c r="E1933" s="834"/>
      <c r="F1933" s="834"/>
      <c r="G1933" s="834"/>
    </row>
    <row r="1934" spans="1:8">
      <c r="C1934" s="739">
        <v>22857</v>
      </c>
      <c r="H1934" s="739" t="s">
        <v>17343</v>
      </c>
    </row>
    <row r="1935" spans="1:8">
      <c r="C1935" s="739">
        <v>33248</v>
      </c>
      <c r="H1935" s="739" t="s">
        <v>17361</v>
      </c>
    </row>
    <row r="1936" spans="1:8">
      <c r="E1936" s="834"/>
      <c r="F1936" s="834"/>
      <c r="G1936" s="834"/>
      <c r="H1936" s="834" t="s">
        <v>17362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17363</v>
      </c>
    </row>
    <row r="1941" spans="1:8">
      <c r="C1941" s="739">
        <v>15000</v>
      </c>
      <c r="H1941" s="739" t="s">
        <v>17361</v>
      </c>
    </row>
    <row r="1942" spans="1:8">
      <c r="E1942" s="834"/>
      <c r="F1942" s="834"/>
      <c r="G1942" s="834"/>
      <c r="H1942" s="834" t="s">
        <v>17364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17097</v>
      </c>
      <c r="H1945" s="739" t="s">
        <v>17365</v>
      </c>
    </row>
    <row r="1947" spans="1:8">
      <c r="A1947" s="739" t="s">
        <v>17366</v>
      </c>
    </row>
    <row r="1948" spans="1:8">
      <c r="C1948" s="739">
        <v>28733</v>
      </c>
      <c r="H1948" s="739" t="s">
        <v>17367</v>
      </c>
    </row>
    <row r="1949" spans="1:8">
      <c r="C1949" s="739">
        <v>15000</v>
      </c>
      <c r="H1949" s="739" t="s">
        <v>17361</v>
      </c>
    </row>
    <row r="1950" spans="1:8">
      <c r="E1950" s="834"/>
      <c r="F1950" s="834"/>
      <c r="G1950" s="834"/>
      <c r="H1950" s="834" t="s">
        <v>17368</v>
      </c>
    </row>
    <row r="1951" spans="1:8">
      <c r="E1951" s="834"/>
      <c r="F1951" s="834"/>
      <c r="G1951" s="834"/>
      <c r="H1951" s="834"/>
    </row>
    <row r="1952" spans="1:8">
      <c r="A1952" s="739" t="s">
        <v>17369</v>
      </c>
    </row>
    <row r="1953" spans="1:8">
      <c r="E1953" s="741">
        <v>209</v>
      </c>
      <c r="F1953" s="741">
        <v>2243</v>
      </c>
      <c r="G1953" s="741" t="s">
        <v>17175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17112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17097</v>
      </c>
      <c r="H1957" s="739" t="s">
        <v>17370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16883</v>
      </c>
    </row>
    <row r="1959" spans="1:8">
      <c r="E1959" s="834"/>
      <c r="F1959" s="834"/>
      <c r="G1959" s="834"/>
      <c r="H1959" s="834"/>
    </row>
    <row r="1960" spans="1:8">
      <c r="A1960" s="739" t="s">
        <v>17371</v>
      </c>
    </row>
    <row r="1961" spans="1:8">
      <c r="C1961" s="739">
        <v>17000</v>
      </c>
      <c r="H1961" s="739" t="s">
        <v>17372</v>
      </c>
    </row>
    <row r="1962" spans="1:8">
      <c r="E1962" s="741">
        <v>100</v>
      </c>
      <c r="F1962" s="741">
        <v>5903</v>
      </c>
      <c r="G1962" s="739" t="s">
        <v>17039</v>
      </c>
      <c r="H1962" s="739" t="s">
        <v>17373</v>
      </c>
    </row>
    <row r="1963" spans="1:8">
      <c r="H1963" s="836"/>
    </row>
    <row r="1964" spans="1:8">
      <c r="A1964" s="739" t="s">
        <v>17374</v>
      </c>
      <c r="E1964" s="834"/>
      <c r="F1964" s="834"/>
      <c r="G1964" s="834"/>
    </row>
    <row r="1965" spans="1:8">
      <c r="C1965" s="739">
        <v>22857</v>
      </c>
      <c r="H1965" s="739" t="s">
        <v>17375</v>
      </c>
    </row>
    <row r="1966" spans="1:8">
      <c r="C1966" s="739">
        <v>36500</v>
      </c>
      <c r="H1966" s="739" t="s">
        <v>17376</v>
      </c>
    </row>
    <row r="1967" spans="1:8">
      <c r="C1967" s="739">
        <v>63248</v>
      </c>
      <c r="H1967" s="739" t="s">
        <v>17377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17378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17379</v>
      </c>
    </row>
    <row r="1972" spans="1:8">
      <c r="E1972" s="741">
        <v>90</v>
      </c>
      <c r="F1972" s="741">
        <v>5713</v>
      </c>
      <c r="G1972" s="739" t="s">
        <v>17380</v>
      </c>
      <c r="H1972" s="739" t="s">
        <v>7943</v>
      </c>
    </row>
    <row r="1974" spans="1:8">
      <c r="A1974" s="739" t="s">
        <v>17381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17097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17097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17039</v>
      </c>
      <c r="H1977" s="739" t="s">
        <v>17382</v>
      </c>
    </row>
    <row r="1978" spans="1:8">
      <c r="A1978" s="739" t="s">
        <v>17383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17039</v>
      </c>
      <c r="H1979" s="739" t="s">
        <v>17384</v>
      </c>
    </row>
    <row r="1980" spans="1:8">
      <c r="E1980" s="741">
        <v>70</v>
      </c>
      <c r="F1980" s="741">
        <v>5031</v>
      </c>
      <c r="G1980" s="739" t="s">
        <v>17039</v>
      </c>
      <c r="H1980" s="739" t="s">
        <v>17385</v>
      </c>
    </row>
    <row r="1981" spans="1:8">
      <c r="E1981" s="741">
        <v>300</v>
      </c>
      <c r="F1981" s="741">
        <v>4731</v>
      </c>
      <c r="G1981" s="739" t="s">
        <v>17256</v>
      </c>
      <c r="H1981" s="739" t="s">
        <v>17385</v>
      </c>
    </row>
    <row r="1982" spans="1:8">
      <c r="E1982" s="834"/>
      <c r="F1982" s="834"/>
      <c r="G1982" s="834"/>
      <c r="H1982" s="834"/>
    </row>
    <row r="1983" spans="1:8">
      <c r="A1983" s="739" t="s">
        <v>17386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17112</v>
      </c>
      <c r="H1984" s="739" t="s">
        <v>17387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17388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17389</v>
      </c>
    </row>
    <row r="1992" spans="1:8">
      <c r="A1992" s="739" t="s">
        <v>17390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17391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17392</v>
      </c>
    </row>
    <row r="2000" spans="1:8" ht="49.5">
      <c r="C2000" s="739">
        <v>39000</v>
      </c>
      <c r="H2000" s="836" t="s">
        <v>17393</v>
      </c>
    </row>
    <row r="2001" spans="1:8">
      <c r="H2001" s="836"/>
    </row>
    <row r="2002" spans="1:8">
      <c r="A2002" s="739" t="s">
        <v>17394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17395</v>
      </c>
    </row>
    <row r="2006" spans="1:8">
      <c r="E2006" s="739">
        <v>100</v>
      </c>
      <c r="F2006" s="739">
        <v>3131</v>
      </c>
      <c r="G2006" s="739" t="s">
        <v>17039</v>
      </c>
      <c r="H2006" s="739" t="s">
        <v>17396</v>
      </c>
    </row>
    <row r="2007" spans="1:8">
      <c r="H2007" s="836"/>
    </row>
    <row r="2008" spans="1:8">
      <c r="A2008" s="739" t="s">
        <v>17397</v>
      </c>
      <c r="E2008" s="834"/>
      <c r="F2008" s="834"/>
      <c r="G2008" s="834"/>
    </row>
    <row r="2009" spans="1:8">
      <c r="C2009" s="739">
        <v>30000</v>
      </c>
      <c r="H2009" s="739" t="s">
        <v>17398</v>
      </c>
    </row>
    <row r="2010" spans="1:8">
      <c r="C2010" s="739">
        <v>11877</v>
      </c>
      <c r="H2010" s="739" t="s">
        <v>17399</v>
      </c>
    </row>
    <row r="2011" spans="1:8">
      <c r="E2011" s="834"/>
      <c r="F2011" s="834"/>
      <c r="G2011" s="834"/>
      <c r="H2011" s="834"/>
    </row>
    <row r="2012" spans="1:8">
      <c r="A2012" s="739" t="s">
        <v>17400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17401</v>
      </c>
    </row>
    <row r="2014" spans="1:8">
      <c r="E2014" s="834"/>
      <c r="F2014" s="834"/>
      <c r="G2014" s="834"/>
      <c r="H2014" s="834"/>
    </row>
    <row r="2015" spans="1:8">
      <c r="A2015" s="739" t="s">
        <v>17402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17140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17403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17203</v>
      </c>
      <c r="H2019" s="739" t="s">
        <v>17163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17404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17112</v>
      </c>
      <c r="H2023" s="739" t="s">
        <v>17405</v>
      </c>
    </row>
    <row r="2024" spans="1:8">
      <c r="E2024" s="834"/>
      <c r="F2024" s="834"/>
      <c r="G2024" s="834"/>
      <c r="H2024" s="834"/>
    </row>
    <row r="2025" spans="1:8">
      <c r="A2025" s="739" t="s">
        <v>17406</v>
      </c>
    </row>
    <row r="2026" spans="1:8">
      <c r="E2026" s="741">
        <v>209</v>
      </c>
      <c r="F2026" s="741">
        <v>1497</v>
      </c>
      <c r="G2026" s="741" t="s">
        <v>17175</v>
      </c>
      <c r="H2026" s="739" t="s">
        <v>17407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17408</v>
      </c>
    </row>
    <row r="2033" spans="1:8">
      <c r="C2033" s="739">
        <v>63248</v>
      </c>
      <c r="H2033" s="739" t="s">
        <v>17409</v>
      </c>
    </row>
    <row r="2034" spans="1:8">
      <c r="E2034" s="739">
        <v>250</v>
      </c>
      <c r="F2034" s="739">
        <v>1247</v>
      </c>
      <c r="G2034" s="739" t="s">
        <v>17203</v>
      </c>
      <c r="H2034" s="739" t="s">
        <v>17410</v>
      </c>
    </row>
    <row r="2035" spans="1:8">
      <c r="E2035" s="834"/>
      <c r="F2035" s="834"/>
      <c r="G2035" s="834"/>
      <c r="H2035" s="834"/>
    </row>
    <row r="2036" spans="1:8">
      <c r="A2036" s="739" t="s">
        <v>17411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17039</v>
      </c>
      <c r="H2037" s="739" t="s">
        <v>17412</v>
      </c>
    </row>
    <row r="2039" spans="1:8">
      <c r="A2039" s="739" t="s">
        <v>17413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17414</v>
      </c>
    </row>
    <row r="2041" spans="1:8">
      <c r="E2041" s="834"/>
      <c r="F2041" s="834"/>
      <c r="G2041" s="834"/>
      <c r="H2041" s="844" t="s">
        <v>17351</v>
      </c>
    </row>
    <row r="2043" spans="1:8">
      <c r="A2043" s="739" t="s">
        <v>17415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16883</v>
      </c>
    </row>
    <row r="2046" spans="1:8">
      <c r="A2046" s="739" t="s">
        <v>17416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17039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17039</v>
      </c>
      <c r="H2048" s="739" t="s">
        <v>17417</v>
      </c>
    </row>
    <row r="2050" spans="1:8">
      <c r="A2050" s="739" t="s">
        <v>17418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17097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17097</v>
      </c>
      <c r="H2054" s="739" t="s">
        <v>7441</v>
      </c>
    </row>
    <row r="2056" spans="1:8">
      <c r="A2056" s="739" t="s">
        <v>17419</v>
      </c>
      <c r="E2056" s="834"/>
      <c r="F2056" s="834"/>
      <c r="G2056" s="834"/>
    </row>
    <row r="2057" spans="1:8">
      <c r="C2057" s="739">
        <v>27091</v>
      </c>
      <c r="H2057" s="739" t="s">
        <v>17420</v>
      </c>
    </row>
    <row r="2058" spans="1:8">
      <c r="E2058" s="739">
        <v>18</v>
      </c>
      <c r="F2058" s="739">
        <v>5580</v>
      </c>
      <c r="G2058" s="739" t="s">
        <v>17203</v>
      </c>
      <c r="H2058" s="739" t="s">
        <v>7444</v>
      </c>
    </row>
    <row r="2060" spans="1:8">
      <c r="A2060" s="739" t="s">
        <v>17421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17422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17423</v>
      </c>
    </row>
    <row r="2065" spans="1:8">
      <c r="C2065" s="739">
        <v>17000</v>
      </c>
      <c r="H2065" s="739" t="s">
        <v>17424</v>
      </c>
    </row>
    <row r="2066" spans="1:8">
      <c r="E2066" s="834"/>
      <c r="F2066" s="834"/>
      <c r="G2066" s="834"/>
      <c r="H2066" s="834"/>
    </row>
    <row r="2067" spans="1:8">
      <c r="A2067" s="739" t="s">
        <v>17425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17426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17427</v>
      </c>
    </row>
    <row r="2071" spans="1:8" s="845" customFormat="1">
      <c r="E2071" s="845">
        <v>47</v>
      </c>
      <c r="F2071" s="845">
        <v>4798</v>
      </c>
      <c r="G2071" s="845" t="s">
        <v>17039</v>
      </c>
      <c r="H2071" s="845" t="s">
        <v>17428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17429</v>
      </c>
    </row>
    <row r="2075" spans="1:8">
      <c r="C2075" s="739">
        <v>48800</v>
      </c>
      <c r="H2075" s="739" t="s">
        <v>17430</v>
      </c>
    </row>
    <row r="2076" spans="1:8">
      <c r="C2076" s="739">
        <v>63248</v>
      </c>
      <c r="H2076" s="739" t="s">
        <v>17431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17432</v>
      </c>
    </row>
    <row r="2079" spans="1:8" s="845" customFormat="1">
      <c r="E2079" s="845">
        <v>200</v>
      </c>
      <c r="F2079" s="845">
        <v>4598</v>
      </c>
      <c r="G2079" s="845" t="s">
        <v>17193</v>
      </c>
      <c r="H2079" s="845" t="s">
        <v>17433</v>
      </c>
    </row>
    <row r="2080" spans="1:8">
      <c r="E2080" s="739">
        <v>45</v>
      </c>
      <c r="F2080" s="739">
        <v>4553</v>
      </c>
      <c r="G2080" s="739" t="s">
        <v>17434</v>
      </c>
      <c r="H2080" s="739" t="s">
        <v>17435</v>
      </c>
    </row>
    <row r="2081" spans="1:8">
      <c r="E2081" s="739">
        <v>1205</v>
      </c>
      <c r="F2081" s="739">
        <v>3348</v>
      </c>
      <c r="G2081" s="739" t="s">
        <v>17112</v>
      </c>
      <c r="H2081" s="739" t="s">
        <v>17436</v>
      </c>
    </row>
    <row r="2083" spans="1:8">
      <c r="A2083" s="739" t="s">
        <v>17437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17438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17203</v>
      </c>
      <c r="H2087" s="739" t="s">
        <v>17439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17440</v>
      </c>
    </row>
    <row r="2090" spans="1:8">
      <c r="A2090" s="739" t="s">
        <v>17441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17039</v>
      </c>
      <c r="H2091" s="739" t="s">
        <v>17442</v>
      </c>
    </row>
    <row r="2092" spans="1:8">
      <c r="E2092" s="741">
        <v>160</v>
      </c>
      <c r="F2092" s="741">
        <v>2763</v>
      </c>
      <c r="G2092" s="739" t="s">
        <v>17039</v>
      </c>
      <c r="H2092" s="739" t="s">
        <v>7466</v>
      </c>
    </row>
    <row r="2094" spans="1:8">
      <c r="A2094" s="739" t="s">
        <v>17443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17256</v>
      </c>
      <c r="H2095" s="739" t="s">
        <v>17444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17444</v>
      </c>
    </row>
    <row r="2098" spans="1:8">
      <c r="A2098" s="739" t="s">
        <v>17445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17140</v>
      </c>
      <c r="H2099" s="739" t="s">
        <v>17272</v>
      </c>
    </row>
    <row r="2100" spans="1:8">
      <c r="E2100" s="741">
        <v>40</v>
      </c>
      <c r="F2100" s="741">
        <v>1906</v>
      </c>
      <c r="G2100" s="739" t="s">
        <v>17075</v>
      </c>
      <c r="H2100" s="739" t="s">
        <v>17273</v>
      </c>
    </row>
    <row r="2102" spans="1:8">
      <c r="A2102" s="739" t="s">
        <v>17446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17140</v>
      </c>
      <c r="H2103" s="739" t="s">
        <v>17272</v>
      </c>
    </row>
    <row r="2104" spans="1:8">
      <c r="E2104" s="741">
        <v>110</v>
      </c>
      <c r="F2104" s="741">
        <v>1671</v>
      </c>
      <c r="G2104" s="739" t="s">
        <v>17140</v>
      </c>
      <c r="H2104" s="739" t="s">
        <v>17273</v>
      </c>
    </row>
    <row r="2105" spans="1:8">
      <c r="E2105" s="739">
        <v>1205</v>
      </c>
      <c r="F2105" s="739">
        <v>466</v>
      </c>
      <c r="G2105" s="739" t="s">
        <v>17112</v>
      </c>
      <c r="H2105" s="739" t="s">
        <v>17447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17039</v>
      </c>
      <c r="H2109" s="739" t="s">
        <v>17448</v>
      </c>
    </row>
    <row r="2110" spans="1:8">
      <c r="E2110" s="741">
        <v>160</v>
      </c>
      <c r="F2110" s="741">
        <v>5235</v>
      </c>
      <c r="G2110" s="739" t="s">
        <v>17039</v>
      </c>
      <c r="H2110" s="739" t="s">
        <v>17449</v>
      </c>
    </row>
    <row r="2111" spans="1:8">
      <c r="E2111" s="741">
        <v>160</v>
      </c>
      <c r="F2111" s="741">
        <v>5075</v>
      </c>
      <c r="G2111" s="739" t="s">
        <v>17256</v>
      </c>
      <c r="H2111" s="739" t="s">
        <v>17449</v>
      </c>
    </row>
    <row r="2112" spans="1:8">
      <c r="E2112" s="741">
        <v>71</v>
      </c>
      <c r="F2112" s="741">
        <v>5004</v>
      </c>
      <c r="G2112" s="739" t="s">
        <v>17039</v>
      </c>
      <c r="H2112" s="739" t="s">
        <v>17448</v>
      </c>
    </row>
    <row r="2113" spans="1:8">
      <c r="E2113" s="741">
        <v>188</v>
      </c>
      <c r="F2113" s="741">
        <v>4816</v>
      </c>
      <c r="G2113" s="741" t="s">
        <v>17175</v>
      </c>
      <c r="H2113" s="739" t="s">
        <v>17450</v>
      </c>
    </row>
    <row r="2115" spans="1:8">
      <c r="A2115" s="739" t="s">
        <v>17451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17039</v>
      </c>
      <c r="H2116" s="739" t="s">
        <v>17452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17452</v>
      </c>
    </row>
    <row r="2118" spans="1:8">
      <c r="E2118" s="741">
        <v>20</v>
      </c>
      <c r="F2118" s="741">
        <v>4496</v>
      </c>
      <c r="G2118" s="739" t="s">
        <v>17039</v>
      </c>
      <c r="H2118" s="739" t="s">
        <v>17452</v>
      </c>
    </row>
    <row r="2119" spans="1:8">
      <c r="E2119" s="741">
        <v>32</v>
      </c>
      <c r="F2119" s="741">
        <v>4464</v>
      </c>
      <c r="G2119" s="739" t="s">
        <v>17039</v>
      </c>
      <c r="H2119" s="739" t="s">
        <v>17453</v>
      </c>
    </row>
    <row r="2120" spans="1:8">
      <c r="E2120" s="741">
        <v>43</v>
      </c>
      <c r="F2120" s="741">
        <v>4421</v>
      </c>
      <c r="G2120" s="739" t="s">
        <v>17330</v>
      </c>
      <c r="H2120" s="739" t="s">
        <v>17454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17455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17039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17039</v>
      </c>
      <c r="H2127" s="739" t="s">
        <v>17456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17457</v>
      </c>
    </row>
    <row r="2130" spans="1:8">
      <c r="A2130" s="739" t="s">
        <v>17458</v>
      </c>
      <c r="E2130" s="834"/>
      <c r="F2130" s="834"/>
      <c r="G2130" s="834"/>
    </row>
    <row r="2131" spans="1:8">
      <c r="C2131" s="739">
        <v>22827</v>
      </c>
      <c r="H2131" s="739" t="s">
        <v>17459</v>
      </c>
    </row>
    <row r="2132" spans="1:8">
      <c r="C2132" s="739">
        <v>25500</v>
      </c>
      <c r="H2132" s="739" t="s">
        <v>17460</v>
      </c>
    </row>
    <row r="2133" spans="1:8">
      <c r="C2133" s="739">
        <v>63248</v>
      </c>
      <c r="H2133" s="739" t="s">
        <v>17461</v>
      </c>
    </row>
    <row r="2134" spans="1:8">
      <c r="E2134" s="741">
        <v>20</v>
      </c>
      <c r="F2134" s="741">
        <v>4221</v>
      </c>
      <c r="G2134" s="739" t="s">
        <v>17039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17039</v>
      </c>
      <c r="H2135" s="739" t="s">
        <v>17462</v>
      </c>
    </row>
    <row r="2136" spans="1:8">
      <c r="E2136" s="741">
        <v>70</v>
      </c>
      <c r="F2136" s="741">
        <v>4056</v>
      </c>
      <c r="G2136" s="739" t="s">
        <v>17039</v>
      </c>
      <c r="H2136" s="739" t="s">
        <v>17462</v>
      </c>
    </row>
    <row r="2137" spans="1:8">
      <c r="E2137" s="741">
        <v>20</v>
      </c>
      <c r="F2137" s="741">
        <v>4036</v>
      </c>
      <c r="G2137" s="739" t="s">
        <v>17039</v>
      </c>
      <c r="H2137" s="739" t="s">
        <v>17463</v>
      </c>
    </row>
    <row r="2139" spans="1:8">
      <c r="A2139" s="739" t="s">
        <v>17464</v>
      </c>
      <c r="E2139" s="834"/>
      <c r="F2139" s="834"/>
      <c r="G2139" s="834"/>
    </row>
    <row r="2140" spans="1:8">
      <c r="C2140" s="739">
        <v>28287</v>
      </c>
      <c r="H2140" s="739" t="s">
        <v>17465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17466</v>
      </c>
    </row>
    <row r="2143" spans="1:8">
      <c r="E2143" s="739">
        <v>35</v>
      </c>
      <c r="F2143" s="739">
        <v>4001</v>
      </c>
      <c r="G2143" s="739" t="s">
        <v>17097</v>
      </c>
      <c r="H2143" s="739" t="s">
        <v>17467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17097</v>
      </c>
      <c r="H2146" s="739" t="s">
        <v>17468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17330</v>
      </c>
      <c r="H2149" s="739" t="s">
        <v>17469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17470</v>
      </c>
    </row>
    <row r="2152" spans="1:8">
      <c r="E2152" s="739">
        <v>60</v>
      </c>
      <c r="F2152" s="739">
        <v>3731</v>
      </c>
      <c r="G2152" s="739" t="s">
        <v>17434</v>
      </c>
      <c r="H2152" s="739" t="s">
        <v>17471</v>
      </c>
    </row>
    <row r="2154" spans="1:8">
      <c r="A2154" s="739" t="s">
        <v>17472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17473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17473</v>
      </c>
    </row>
    <row r="2158" spans="1:8">
      <c r="A2158" s="739" t="s">
        <v>17474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17475</v>
      </c>
    </row>
    <row r="2160" spans="1:8">
      <c r="C2160" s="739">
        <v>20030</v>
      </c>
      <c r="E2160" s="834"/>
      <c r="F2160" s="834"/>
      <c r="G2160" s="834"/>
      <c r="H2160" s="741" t="s">
        <v>17476</v>
      </c>
    </row>
    <row r="2161" spans="1:8">
      <c r="E2161" s="834"/>
      <c r="F2161" s="834"/>
      <c r="G2161" s="834"/>
      <c r="H2161" s="741"/>
    </row>
    <row r="2162" spans="1:8">
      <c r="A2162" s="739" t="s">
        <v>17477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16883</v>
      </c>
    </row>
    <row r="2164" spans="1:8">
      <c r="E2164" s="834"/>
      <c r="F2164" s="834"/>
      <c r="G2164" s="834"/>
      <c r="H2164" s="741"/>
    </row>
    <row r="2165" spans="1:8">
      <c r="A2165" s="739" t="s">
        <v>17478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17112</v>
      </c>
      <c r="H2166" s="739" t="s">
        <v>17479</v>
      </c>
    </row>
    <row r="2167" spans="1:8">
      <c r="E2167" s="834"/>
      <c r="F2167" s="834"/>
      <c r="G2167" s="834"/>
      <c r="H2167" s="741"/>
    </row>
    <row r="2168" spans="1:8">
      <c r="A2168" s="739" t="s">
        <v>17480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17039</v>
      </c>
      <c r="H2169" s="739" t="s">
        <v>17481</v>
      </c>
    </row>
    <row r="2170" spans="1:8">
      <c r="E2170" s="741">
        <v>18</v>
      </c>
      <c r="F2170" s="741">
        <v>6943</v>
      </c>
      <c r="G2170" s="739" t="s">
        <v>17203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17482</v>
      </c>
    </row>
    <row r="2173" spans="1:8">
      <c r="C2173" s="739">
        <v>17000</v>
      </c>
      <c r="H2173" s="739" t="s">
        <v>17483</v>
      </c>
    </row>
    <row r="2175" spans="1:8">
      <c r="A2175" s="739" t="s">
        <v>17484</v>
      </c>
      <c r="E2175" s="834"/>
      <c r="F2175" s="834"/>
      <c r="G2175" s="834"/>
    </row>
    <row r="2176" spans="1:8">
      <c r="C2176" s="739">
        <v>42011</v>
      </c>
      <c r="H2176" s="739" t="s">
        <v>17485</v>
      </c>
    </row>
    <row r="2177" spans="1:8">
      <c r="H2177" s="836"/>
    </row>
    <row r="2178" spans="1:8">
      <c r="A2178" s="739" t="s">
        <v>17486</v>
      </c>
      <c r="E2178" s="834"/>
      <c r="F2178" s="834"/>
      <c r="G2178" s="834"/>
    </row>
    <row r="2179" spans="1:8">
      <c r="C2179" s="739">
        <v>22827</v>
      </c>
      <c r="H2179" s="739" t="s">
        <v>17487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17488</v>
      </c>
    </row>
    <row r="2182" spans="1:8">
      <c r="C2182" s="739">
        <v>14363</v>
      </c>
      <c r="H2182" s="739" t="s">
        <v>17489</v>
      </c>
    </row>
    <row r="2184" spans="1:8">
      <c r="A2184" s="739" t="s">
        <v>17490</v>
      </c>
    </row>
    <row r="2185" spans="1:8">
      <c r="C2185" s="739">
        <v>11035</v>
      </c>
      <c r="H2185" s="739" t="s">
        <v>17491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17492</v>
      </c>
    </row>
    <row r="2189" spans="1:8">
      <c r="E2189" s="741">
        <v>45</v>
      </c>
      <c r="F2189" s="741">
        <v>6848</v>
      </c>
      <c r="G2189" s="739" t="s">
        <v>17493</v>
      </c>
      <c r="H2189" s="741" t="s">
        <v>7526</v>
      </c>
    </row>
    <row r="2191" spans="1:8">
      <c r="A2191" s="739" t="s">
        <v>17494</v>
      </c>
    </row>
    <row r="2192" spans="1:8">
      <c r="E2192" s="741">
        <v>30</v>
      </c>
      <c r="F2192" s="741">
        <v>6818</v>
      </c>
      <c r="G2192" s="739" t="s">
        <v>17039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17450</v>
      </c>
    </row>
    <row r="2196" spans="1:8">
      <c r="E2196" s="739">
        <v>1205</v>
      </c>
      <c r="F2196" s="739">
        <v>5393</v>
      </c>
      <c r="G2196" s="739" t="s">
        <v>17112</v>
      </c>
      <c r="H2196" s="739" t="s">
        <v>17495</v>
      </c>
    </row>
    <row r="2197" spans="1:8">
      <c r="E2197" s="741">
        <v>84</v>
      </c>
      <c r="F2197" s="741">
        <v>5309</v>
      </c>
      <c r="G2197" s="739" t="s">
        <v>17330</v>
      </c>
      <c r="H2197" s="741" t="s">
        <v>17496</v>
      </c>
    </row>
    <row r="2198" spans="1:8">
      <c r="E2198" s="741">
        <v>90</v>
      </c>
      <c r="F2198" s="741">
        <v>5219</v>
      </c>
      <c r="G2198" s="739" t="s">
        <v>17330</v>
      </c>
      <c r="H2198" s="741" t="s">
        <v>17497</v>
      </c>
    </row>
    <row r="2199" spans="1:8">
      <c r="E2199" s="834"/>
      <c r="F2199" s="834"/>
      <c r="G2199" s="834"/>
      <c r="H2199" s="834"/>
    </row>
    <row r="2200" spans="1:8">
      <c r="A2200" s="739" t="s">
        <v>17498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17203</v>
      </c>
      <c r="H2201" s="739" t="s">
        <v>17499</v>
      </c>
    </row>
    <row r="2202" spans="1:8">
      <c r="E2202" s="739">
        <v>119</v>
      </c>
      <c r="F2202" s="741">
        <v>4956</v>
      </c>
      <c r="G2202" s="739" t="s">
        <v>17203</v>
      </c>
      <c r="H2202" s="739" t="s">
        <v>17163</v>
      </c>
    </row>
    <row r="2203" spans="1:8">
      <c r="E2203" s="834"/>
      <c r="F2203" s="834"/>
      <c r="G2203" s="834"/>
      <c r="H2203" s="834"/>
    </row>
    <row r="2204" spans="1:8">
      <c r="A2204" s="739" t="s">
        <v>17500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17501</v>
      </c>
    </row>
    <row r="2207" spans="1:8">
      <c r="E2207" s="741">
        <v>25</v>
      </c>
      <c r="F2207" s="741">
        <v>4931</v>
      </c>
      <c r="G2207" s="739" t="s">
        <v>17140</v>
      </c>
      <c r="H2207" s="739" t="s">
        <v>7538</v>
      </c>
    </row>
    <row r="2209" spans="1:8">
      <c r="A2209" s="739" t="s">
        <v>17502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17039</v>
      </c>
      <c r="H2210" s="739" t="s">
        <v>17503</v>
      </c>
    </row>
    <row r="2211" spans="1:8">
      <c r="E2211" s="741">
        <v>350</v>
      </c>
      <c r="F2211" s="741">
        <v>4216</v>
      </c>
      <c r="G2211" s="739" t="s">
        <v>17039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17504</v>
      </c>
    </row>
    <row r="2215" spans="1:8">
      <c r="C2215" s="739">
        <v>63248</v>
      </c>
      <c r="H2215" s="739" t="s">
        <v>17505</v>
      </c>
    </row>
    <row r="2216" spans="1:8">
      <c r="E2216" s="834"/>
      <c r="F2216" s="834"/>
      <c r="G2216" s="834"/>
      <c r="H2216" s="834"/>
    </row>
    <row r="2217" spans="1:8">
      <c r="A2217" s="739" t="s">
        <v>17506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17507</v>
      </c>
      <c r="H2218" s="739" t="s">
        <v>17508</v>
      </c>
    </row>
    <row r="2219" spans="1:8">
      <c r="E2219" s="739">
        <v>25</v>
      </c>
      <c r="F2219" s="739">
        <v>4092</v>
      </c>
      <c r="G2219" s="739" t="s">
        <v>17097</v>
      </c>
      <c r="H2219" s="739" t="s">
        <v>17509</v>
      </c>
    </row>
    <row r="2220" spans="1:8">
      <c r="E2220" s="834"/>
      <c r="F2220" s="834"/>
      <c r="G2220" s="834"/>
      <c r="H2220" s="834"/>
    </row>
    <row r="2221" spans="1:8">
      <c r="A2221" s="739" t="s">
        <v>17510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17140</v>
      </c>
      <c r="H2223" s="739" t="s">
        <v>17273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17511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17512</v>
      </c>
    </row>
    <row r="2229" spans="1:8">
      <c r="E2229" s="739">
        <v>65</v>
      </c>
      <c r="F2229" s="739">
        <v>3772</v>
      </c>
      <c r="G2229" s="739" t="s">
        <v>17097</v>
      </c>
      <c r="H2229" s="739" t="s">
        <v>17513</v>
      </c>
    </row>
    <row r="2230" spans="1:8">
      <c r="E2230" s="741">
        <v>78</v>
      </c>
      <c r="F2230" s="741">
        <v>3694</v>
      </c>
      <c r="G2230" s="739" t="s">
        <v>17140</v>
      </c>
      <c r="H2230" s="739" t="s">
        <v>17514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17515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17112</v>
      </c>
      <c r="H2236" s="739" t="s">
        <v>17516</v>
      </c>
    </row>
    <row r="2237" spans="1:8">
      <c r="E2237" s="834"/>
      <c r="F2237" s="834"/>
      <c r="G2237" s="834"/>
      <c r="H2237" s="741"/>
    </row>
    <row r="2238" spans="1:8">
      <c r="A2238" s="739" t="s">
        <v>17517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17039</v>
      </c>
      <c r="H2239" s="739" t="s">
        <v>17481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17518</v>
      </c>
    </row>
    <row r="2241" spans="1:8">
      <c r="E2241" s="834"/>
      <c r="F2241" s="834"/>
      <c r="G2241" s="834"/>
      <c r="H2241" s="834"/>
    </row>
    <row r="2242" spans="1:8">
      <c r="A2242" s="739" t="s">
        <v>17519</v>
      </c>
    </row>
    <row r="2243" spans="1:8">
      <c r="C2243" s="739">
        <v>17000</v>
      </c>
      <c r="H2243" s="739" t="s">
        <v>17520</v>
      </c>
    </row>
    <row r="2244" spans="1:8">
      <c r="H2244" s="836"/>
    </row>
    <row r="2245" spans="1:8">
      <c r="A2245" s="739" t="s">
        <v>17521</v>
      </c>
      <c r="E2245" s="834"/>
      <c r="F2245" s="834"/>
      <c r="G2245" s="834"/>
    </row>
    <row r="2246" spans="1:8">
      <c r="C2246" s="739">
        <v>22827</v>
      </c>
      <c r="H2246" s="739" t="s">
        <v>17522</v>
      </c>
    </row>
    <row r="2247" spans="1:8">
      <c r="C2247" s="739">
        <v>63248</v>
      </c>
      <c r="H2247" s="739" t="s">
        <v>17523</v>
      </c>
    </row>
    <row r="2248" spans="1:8">
      <c r="E2248" s="739">
        <v>280</v>
      </c>
      <c r="F2248" s="741">
        <v>2159</v>
      </c>
      <c r="G2248" s="739" t="s">
        <v>17203</v>
      </c>
      <c r="H2248" s="739" t="s">
        <v>17524</v>
      </c>
    </row>
    <row r="2250" spans="1:8">
      <c r="A2250" s="739" t="s">
        <v>7565</v>
      </c>
    </row>
    <row r="2251" spans="1:8">
      <c r="C2251" s="739">
        <v>19921</v>
      </c>
      <c r="H2251" s="739" t="s">
        <v>17525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16883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17097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17526</v>
      </c>
    </row>
    <row r="2259" spans="1:8">
      <c r="C2259" s="739">
        <v>14546</v>
      </c>
      <c r="E2259" s="834"/>
      <c r="F2259" s="834"/>
      <c r="G2259" s="834"/>
      <c r="H2259" s="741" t="s">
        <v>17527</v>
      </c>
    </row>
    <row r="2260" spans="1:8">
      <c r="E2260" s="834"/>
      <c r="F2260" s="834"/>
      <c r="G2260" s="834"/>
      <c r="H2260" s="834"/>
    </row>
    <row r="2261" spans="1:8">
      <c r="A2261" s="739" t="s">
        <v>17528</v>
      </c>
    </row>
    <row r="2262" spans="1:8">
      <c r="E2262" s="741">
        <v>230</v>
      </c>
      <c r="F2262" s="741">
        <v>6304</v>
      </c>
      <c r="G2262" s="741" t="s">
        <v>17175</v>
      </c>
      <c r="H2262" s="739" t="s">
        <v>17529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17530</v>
      </c>
    </row>
    <row r="2264" spans="1:8">
      <c r="E2264" s="739">
        <v>200</v>
      </c>
      <c r="F2264" s="739">
        <v>4899</v>
      </c>
      <c r="G2264" s="739" t="s">
        <v>17039</v>
      </c>
      <c r="H2264" s="739" t="s">
        <v>17531</v>
      </c>
    </row>
    <row r="2265" spans="1:8">
      <c r="E2265" s="834"/>
      <c r="F2265" s="834"/>
      <c r="G2265" s="834"/>
      <c r="H2265" s="834"/>
    </row>
    <row r="2266" spans="1:8">
      <c r="A2266" s="739" t="s">
        <v>17532</v>
      </c>
    </row>
    <row r="2267" spans="1:8">
      <c r="E2267" s="741">
        <v>57</v>
      </c>
      <c r="F2267" s="741">
        <v>4842</v>
      </c>
      <c r="G2267" s="739" t="s">
        <v>17330</v>
      </c>
      <c r="H2267" s="741" t="s">
        <v>17533</v>
      </c>
    </row>
    <row r="2268" spans="1:8">
      <c r="E2268" s="741">
        <v>220</v>
      </c>
      <c r="F2268" s="741">
        <v>4622</v>
      </c>
      <c r="G2268" s="739" t="s">
        <v>17330</v>
      </c>
      <c r="H2268" s="741" t="s">
        <v>17534</v>
      </c>
    </row>
    <row r="2269" spans="1:8">
      <c r="E2269" s="834"/>
      <c r="F2269" s="834"/>
      <c r="G2269" s="834"/>
      <c r="H2269" s="834"/>
    </row>
    <row r="2270" spans="1:8">
      <c r="A2270" s="739" t="s">
        <v>17535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17536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17075</v>
      </c>
      <c r="H2275" s="739" t="s">
        <v>17514</v>
      </c>
    </row>
    <row r="2276" spans="1:8">
      <c r="E2276" s="834"/>
      <c r="F2276" s="834"/>
      <c r="G2276" s="834"/>
      <c r="H2276" s="834"/>
    </row>
    <row r="2277" spans="1:8">
      <c r="A2277" s="739" t="s">
        <v>17537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17538</v>
      </c>
    </row>
    <row r="2279" spans="1:8">
      <c r="E2279" s="834"/>
      <c r="F2279" s="834"/>
      <c r="G2279" s="834"/>
      <c r="H2279" s="834"/>
    </row>
    <row r="2280" spans="1:8">
      <c r="A2280" s="739" t="s">
        <v>17539</v>
      </c>
    </row>
    <row r="2281" spans="1:8">
      <c r="E2281" s="739">
        <v>5</v>
      </c>
      <c r="F2281" s="739">
        <v>4049</v>
      </c>
      <c r="G2281" s="739" t="s">
        <v>17097</v>
      </c>
      <c r="H2281" s="739" t="s">
        <v>17540</v>
      </c>
    </row>
    <row r="2283" spans="1:8">
      <c r="A2283" s="739" t="s">
        <v>17541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17039</v>
      </c>
      <c r="H2284" s="739" t="s">
        <v>17385</v>
      </c>
    </row>
    <row r="2285" spans="1:8">
      <c r="E2285" s="741">
        <v>300</v>
      </c>
      <c r="F2285" s="741">
        <v>3199</v>
      </c>
      <c r="G2285" s="739" t="s">
        <v>17039</v>
      </c>
      <c r="H2285" s="739" t="s">
        <v>17542</v>
      </c>
    </row>
    <row r="2286" spans="1:8">
      <c r="E2286" s="834"/>
      <c r="F2286" s="834"/>
      <c r="G2286" s="834"/>
      <c r="H2286" s="834"/>
    </row>
    <row r="2287" spans="1:8">
      <c r="A2287" s="739" t="s">
        <v>17543</v>
      </c>
    </row>
    <row r="2288" spans="1:8">
      <c r="E2288" s="739">
        <v>74</v>
      </c>
      <c r="F2288" s="739">
        <v>3125</v>
      </c>
      <c r="G2288" s="739" t="s">
        <v>17097</v>
      </c>
      <c r="H2288" s="739" t="s">
        <v>17544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17545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17546</v>
      </c>
    </row>
    <row r="2293" spans="1:8">
      <c r="E2293" s="834"/>
      <c r="F2293" s="834"/>
      <c r="G2293" s="834"/>
      <c r="H2293" s="834"/>
    </row>
    <row r="2294" spans="1:8">
      <c r="A2294" s="739" t="s">
        <v>17547</v>
      </c>
    </row>
    <row r="2295" spans="1:8">
      <c r="E2295" s="741">
        <v>18</v>
      </c>
      <c r="F2295" s="741">
        <v>1572</v>
      </c>
      <c r="G2295" s="739" t="s">
        <v>17203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17548</v>
      </c>
    </row>
    <row r="2298" spans="1:8">
      <c r="C2298" s="739">
        <v>17000</v>
      </c>
      <c r="H2298" s="739" t="s">
        <v>17549</v>
      </c>
    </row>
    <row r="2299" spans="1:8">
      <c r="C2299" s="739">
        <v>6600</v>
      </c>
      <c r="H2299" s="739" t="s">
        <v>16883</v>
      </c>
    </row>
    <row r="2300" spans="1:8">
      <c r="D2300" s="739">
        <v>6600</v>
      </c>
      <c r="F2300" s="741">
        <v>8172</v>
      </c>
      <c r="H2300" s="739" t="s">
        <v>16883</v>
      </c>
    </row>
    <row r="2301" spans="1:8">
      <c r="E2301" s="741">
        <v>1600</v>
      </c>
      <c r="F2301" s="741">
        <v>6572</v>
      </c>
      <c r="G2301" s="846" t="s">
        <v>17086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17550</v>
      </c>
    </row>
    <row r="2305" spans="1:8">
      <c r="C2305" s="739">
        <v>22827</v>
      </c>
      <c r="H2305" s="739" t="s">
        <v>17551</v>
      </c>
    </row>
    <row r="2306" spans="1:8">
      <c r="C2306" s="739">
        <v>63248</v>
      </c>
      <c r="H2306" s="739" t="s">
        <v>17552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17039</v>
      </c>
      <c r="H2310" s="739" t="s">
        <v>17553</v>
      </c>
    </row>
    <row r="2311" spans="1:8">
      <c r="E2311" s="741">
        <v>250</v>
      </c>
      <c r="F2311" s="741">
        <v>5927</v>
      </c>
      <c r="G2311" s="739" t="s">
        <v>17039</v>
      </c>
      <c r="H2311" s="739" t="s">
        <v>17553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17256</v>
      </c>
      <c r="H2315" s="739" t="s">
        <v>17554</v>
      </c>
    </row>
    <row r="2316" spans="1:8">
      <c r="E2316" s="741">
        <v>245</v>
      </c>
      <c r="F2316" s="741">
        <v>5462</v>
      </c>
      <c r="G2316" s="739" t="s">
        <v>17039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17555</v>
      </c>
    </row>
    <row r="2319" spans="1:8">
      <c r="E2319" s="739">
        <v>5</v>
      </c>
      <c r="F2319" s="739">
        <v>5457</v>
      </c>
      <c r="G2319" s="739" t="s">
        <v>17097</v>
      </c>
      <c r="H2319" s="739" t="s">
        <v>17556</v>
      </c>
    </row>
    <row r="2320" spans="1:8">
      <c r="E2320" s="741">
        <v>220</v>
      </c>
      <c r="F2320" s="741">
        <v>5237</v>
      </c>
      <c r="G2320" s="739" t="s">
        <v>17039</v>
      </c>
      <c r="H2320" s="739" t="s">
        <v>17554</v>
      </c>
    </row>
    <row r="2321" spans="1:8">
      <c r="E2321" s="741">
        <v>255</v>
      </c>
      <c r="F2321" s="741">
        <v>4982</v>
      </c>
      <c r="G2321" s="739" t="s">
        <v>17039</v>
      </c>
      <c r="H2321" s="739" t="s">
        <v>17554</v>
      </c>
    </row>
    <row r="2322" spans="1:8">
      <c r="E2322" s="834"/>
      <c r="F2322" s="834"/>
      <c r="G2322" s="834"/>
      <c r="H2322" s="834"/>
    </row>
    <row r="2323" spans="1:8">
      <c r="A2323" s="739" t="s">
        <v>17557</v>
      </c>
    </row>
    <row r="2324" spans="1:8">
      <c r="E2324" s="739">
        <v>25</v>
      </c>
      <c r="F2324" s="739">
        <v>4957</v>
      </c>
      <c r="G2324" s="739" t="s">
        <v>17097</v>
      </c>
      <c r="H2324" s="739" t="s">
        <v>17558</v>
      </c>
    </row>
    <row r="2325" spans="1:8">
      <c r="E2325" s="834"/>
      <c r="F2325" s="834"/>
      <c r="G2325" s="834"/>
      <c r="H2325" s="834"/>
    </row>
    <row r="2326" spans="1:8">
      <c r="A2326" s="739" t="s">
        <v>17559</v>
      </c>
    </row>
    <row r="2327" spans="1:8">
      <c r="E2327" s="739">
        <v>1205</v>
      </c>
      <c r="F2327" s="739">
        <v>3752</v>
      </c>
      <c r="G2327" s="739" t="s">
        <v>17112</v>
      </c>
      <c r="H2327" s="739" t="s">
        <v>17560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17175</v>
      </c>
      <c r="H2330" s="739" t="s">
        <v>17561</v>
      </c>
    </row>
    <row r="2331" spans="1:8">
      <c r="E2331" s="834"/>
      <c r="F2331" s="834"/>
      <c r="G2331" s="834"/>
      <c r="H2331" s="834"/>
    </row>
    <row r="2332" spans="1:8">
      <c r="A2332" s="739" t="s">
        <v>17562</v>
      </c>
    </row>
    <row r="2333" spans="1:8">
      <c r="C2333" s="739">
        <v>17000</v>
      </c>
      <c r="H2333" s="739" t="s">
        <v>17563</v>
      </c>
    </row>
    <row r="2334" spans="1:8">
      <c r="C2334" s="739">
        <v>22818</v>
      </c>
      <c r="H2334" s="739" t="s">
        <v>17564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17565</v>
      </c>
    </row>
    <row r="2337" spans="1:8">
      <c r="E2337" s="834"/>
      <c r="F2337" s="834"/>
      <c r="G2337" s="834"/>
    </row>
    <row r="2338" spans="1:8">
      <c r="A2338" s="739" t="s">
        <v>17566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17330</v>
      </c>
      <c r="H2339" s="739" t="s">
        <v>17331</v>
      </c>
    </row>
    <row r="2340" spans="1:8">
      <c r="E2340" s="741"/>
      <c r="F2340" s="741"/>
      <c r="H2340" s="846"/>
    </row>
    <row r="2341" spans="1:8">
      <c r="A2341" s="739" t="s">
        <v>17567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17330</v>
      </c>
      <c r="H2343" s="741" t="s">
        <v>17568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17569</v>
      </c>
    </row>
    <row r="2345" spans="1:8" ht="214.5">
      <c r="C2345" s="846" t="s">
        <v>17570</v>
      </c>
      <c r="H2345" s="836" t="s">
        <v>17571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17572</v>
      </c>
    </row>
    <row r="2348" spans="1:8">
      <c r="D2348" s="846">
        <v>5598</v>
      </c>
      <c r="H2348" s="836" t="s">
        <v>17573</v>
      </c>
    </row>
    <row r="2349" spans="1:8">
      <c r="E2349" s="741"/>
      <c r="F2349" s="741"/>
      <c r="H2349" s="846"/>
    </row>
    <row r="2350" spans="1:8">
      <c r="A2350" s="739" t="s">
        <v>17574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17193</v>
      </c>
      <c r="H2351" s="739" t="s">
        <v>17575</v>
      </c>
    </row>
    <row r="2352" spans="1:8">
      <c r="E2352" s="741"/>
      <c r="F2352" s="741"/>
      <c r="H2352" s="846"/>
    </row>
    <row r="2353" spans="1:8">
      <c r="A2353" s="739" t="s">
        <v>17576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17140</v>
      </c>
      <c r="H2354" s="739" t="s">
        <v>17577</v>
      </c>
    </row>
    <row r="2355" spans="1:8">
      <c r="E2355" s="741"/>
      <c r="F2355" s="741"/>
      <c r="H2355" s="846"/>
    </row>
    <row r="2356" spans="1:8">
      <c r="A2356" s="739" t="s">
        <v>17578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17579</v>
      </c>
    </row>
    <row r="2358" spans="1:8">
      <c r="E2358" s="834"/>
      <c r="F2358" s="834"/>
      <c r="G2358" s="834"/>
      <c r="H2358" s="834"/>
    </row>
    <row r="2359" spans="1:8">
      <c r="A2359" s="739" t="s">
        <v>17580</v>
      </c>
    </row>
    <row r="2360" spans="1:8">
      <c r="E2360" s="739">
        <v>1205</v>
      </c>
      <c r="F2360" s="739">
        <v>1188</v>
      </c>
      <c r="G2360" s="739" t="s">
        <v>17112</v>
      </c>
      <c r="H2360" s="739" t="s">
        <v>17581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16883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17582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17203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17039</v>
      </c>
      <c r="H2371" s="739" t="s">
        <v>17583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17584</v>
      </c>
      <c r="E2374" s="741"/>
      <c r="F2374" s="741"/>
      <c r="G2374" s="741"/>
    </row>
    <row r="2375" spans="1:8">
      <c r="C2375" s="739">
        <v>13715</v>
      </c>
      <c r="H2375" s="739" t="s">
        <v>17585</v>
      </c>
    </row>
    <row r="2376" spans="1:8">
      <c r="C2376" s="739">
        <v>25318</v>
      </c>
      <c r="H2376" s="739" t="s">
        <v>17586</v>
      </c>
    </row>
    <row r="2377" spans="1:8">
      <c r="C2377" s="739">
        <v>63185</v>
      </c>
      <c r="H2377" s="739" t="s">
        <v>17587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17588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17589</v>
      </c>
    </row>
    <row r="2383" spans="1:8">
      <c r="E2383" s="741">
        <v>32</v>
      </c>
      <c r="F2383" s="741">
        <v>6091</v>
      </c>
      <c r="G2383" s="739" t="s">
        <v>17203</v>
      </c>
      <c r="H2383" s="739" t="s">
        <v>17590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17039</v>
      </c>
      <c r="H2388" s="739" t="s">
        <v>17591</v>
      </c>
    </row>
    <row r="2389" spans="1:8">
      <c r="E2389" s="834"/>
      <c r="F2389" s="834"/>
      <c r="G2389" s="834"/>
      <c r="H2389" s="834"/>
    </row>
    <row r="2390" spans="1:8">
      <c r="A2390" s="739" t="s">
        <v>17592</v>
      </c>
    </row>
    <row r="2391" spans="1:8">
      <c r="E2391" s="739">
        <v>1205</v>
      </c>
      <c r="F2391" s="739">
        <v>4531</v>
      </c>
      <c r="G2391" s="739" t="s">
        <v>17112</v>
      </c>
      <c r="H2391" s="739" t="s">
        <v>17593</v>
      </c>
    </row>
    <row r="2392" spans="1:8">
      <c r="E2392" s="834"/>
      <c r="F2392" s="834"/>
      <c r="G2392" s="834"/>
      <c r="H2392" s="834"/>
    </row>
    <row r="2393" spans="1:8">
      <c r="A2393" s="739" t="s">
        <v>17594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17097</v>
      </c>
      <c r="H2395" s="739" t="s">
        <v>17595</v>
      </c>
    </row>
    <row r="2396" spans="1:8">
      <c r="E2396" s="834"/>
      <c r="F2396" s="834"/>
      <c r="G2396" s="834"/>
      <c r="H2396" s="834"/>
    </row>
    <row r="2397" spans="1:8">
      <c r="A2397" s="739" t="s">
        <v>17596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17097</v>
      </c>
      <c r="H2399" s="739" t="s">
        <v>17597</v>
      </c>
    </row>
    <row r="2400" spans="1:8">
      <c r="E2400" s="741">
        <v>304</v>
      </c>
      <c r="F2400" s="741">
        <v>4025</v>
      </c>
      <c r="G2400" s="741" t="s">
        <v>17175</v>
      </c>
      <c r="H2400" s="739" t="s">
        <v>17598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17599</v>
      </c>
      <c r="E2403" s="741"/>
      <c r="F2403" s="741"/>
      <c r="G2403" s="741"/>
    </row>
    <row r="2404" spans="1:8">
      <c r="C2404" s="739">
        <v>18617</v>
      </c>
      <c r="H2404" s="739" t="s">
        <v>17600</v>
      </c>
    </row>
    <row r="2405" spans="1:8">
      <c r="C2405" s="739">
        <v>1808</v>
      </c>
      <c r="H2405" s="739" t="s">
        <v>17601</v>
      </c>
    </row>
    <row r="2406" spans="1:8">
      <c r="E2406" s="741"/>
      <c r="F2406" s="741"/>
      <c r="G2406" s="741"/>
    </row>
    <row r="2407" spans="1:8">
      <c r="A2407" s="739" t="s">
        <v>17602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17587</v>
      </c>
    </row>
    <row r="2410" spans="1:8">
      <c r="C2410" s="739">
        <v>28000</v>
      </c>
      <c r="H2410" s="739" t="s">
        <v>17603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17140</v>
      </c>
      <c r="H2416" s="739" t="s">
        <v>17604</v>
      </c>
    </row>
    <row r="2417" spans="1:8">
      <c r="E2417" s="834"/>
      <c r="F2417" s="834"/>
      <c r="G2417" s="834"/>
      <c r="H2417" s="834"/>
    </row>
    <row r="2418" spans="1:8">
      <c r="A2418" s="739" t="s">
        <v>17605</v>
      </c>
    </row>
    <row r="2419" spans="1:8">
      <c r="E2419" s="739">
        <v>35</v>
      </c>
      <c r="F2419" s="739">
        <v>3612</v>
      </c>
      <c r="G2419" s="739" t="s">
        <v>17097</v>
      </c>
      <c r="H2419" s="739" t="s">
        <v>17606</v>
      </c>
    </row>
    <row r="2421" spans="1:8">
      <c r="A2421" s="739" t="s">
        <v>17607</v>
      </c>
    </row>
    <row r="2422" spans="1:8">
      <c r="C2422" s="739">
        <v>42000</v>
      </c>
      <c r="H2422" s="739" t="s">
        <v>17608</v>
      </c>
    </row>
    <row r="2423" spans="1:8">
      <c r="E2423" s="834"/>
      <c r="F2423" s="834"/>
      <c r="G2423" s="834"/>
      <c r="H2423" s="834"/>
    </row>
    <row r="2424" spans="1:8">
      <c r="A2424" s="739" t="s">
        <v>17609</v>
      </c>
    </row>
    <row r="2425" spans="1:8">
      <c r="E2425" s="739">
        <v>75</v>
      </c>
      <c r="F2425" s="739">
        <v>3537</v>
      </c>
      <c r="G2425" s="739" t="s">
        <v>17097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17112</v>
      </c>
      <c r="H2426" s="739" t="s">
        <v>17610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17611</v>
      </c>
    </row>
    <row r="2428" spans="1:8">
      <c r="E2428" s="834"/>
      <c r="F2428" s="834"/>
      <c r="G2428" s="834"/>
      <c r="H2428" s="834"/>
    </row>
    <row r="2429" spans="1:8">
      <c r="A2429" s="739" t="s">
        <v>17612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17097</v>
      </c>
      <c r="H2432" s="739" t="s">
        <v>17613</v>
      </c>
    </row>
    <row r="2433" spans="1:8">
      <c r="E2433" s="834"/>
      <c r="F2433" s="834"/>
      <c r="G2433" s="834"/>
      <c r="H2433" s="834"/>
    </row>
    <row r="2434" spans="1:8">
      <c r="A2434" s="739" t="s">
        <v>17614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16883</v>
      </c>
    </row>
    <row r="2437" spans="1:8">
      <c r="D2437" s="739">
        <v>5000</v>
      </c>
      <c r="F2437" s="739">
        <v>6426</v>
      </c>
      <c r="H2437" s="739" t="s">
        <v>16883</v>
      </c>
    </row>
    <row r="2439" spans="1:8">
      <c r="A2439" s="739" t="s">
        <v>17615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17039</v>
      </c>
      <c r="H2440" s="739" t="s">
        <v>17616</v>
      </c>
    </row>
    <row r="2441" spans="1:8">
      <c r="E2441" s="741">
        <v>365</v>
      </c>
      <c r="F2441" s="741">
        <v>5691</v>
      </c>
      <c r="G2441" s="739" t="s">
        <v>17039</v>
      </c>
      <c r="H2441" s="739" t="s">
        <v>7681</v>
      </c>
    </row>
    <row r="2442" spans="1:8">
      <c r="E2442" s="741"/>
      <c r="F2442" s="741"/>
      <c r="H2442" s="846" t="s">
        <v>17617</v>
      </c>
    </row>
    <row r="2443" spans="1:8">
      <c r="A2443" s="739" t="s">
        <v>17618</v>
      </c>
      <c r="E2443" s="739">
        <v>500</v>
      </c>
      <c r="F2443" s="741">
        <v>5191</v>
      </c>
      <c r="G2443" s="739" t="s">
        <v>6943</v>
      </c>
      <c r="H2443" s="739" t="s">
        <v>17619</v>
      </c>
    </row>
    <row r="2444" spans="1:8">
      <c r="A2444" s="739" t="s">
        <v>12900</v>
      </c>
      <c r="C2444" s="739">
        <v>11568</v>
      </c>
      <c r="H2444" s="739" t="s">
        <v>17620</v>
      </c>
    </row>
    <row r="2445" spans="1:8">
      <c r="A2445" s="739" t="s">
        <v>17621</v>
      </c>
      <c r="E2445" s="739">
        <v>200</v>
      </c>
      <c r="F2445" s="741">
        <v>4991</v>
      </c>
      <c r="G2445" s="739" t="s">
        <v>17039</v>
      </c>
      <c r="H2445" s="739" t="s">
        <v>17531</v>
      </c>
    </row>
    <row r="2446" spans="1:8">
      <c r="A2446" s="739" t="s">
        <v>17621</v>
      </c>
      <c r="E2446" s="739">
        <v>80</v>
      </c>
      <c r="F2446" s="741">
        <v>4911</v>
      </c>
      <c r="G2446" s="739" t="s">
        <v>17140</v>
      </c>
      <c r="H2446" s="739" t="s">
        <v>7686</v>
      </c>
    </row>
    <row r="2447" spans="1:8">
      <c r="A2447" s="739" t="s">
        <v>17621</v>
      </c>
      <c r="E2447" s="739">
        <v>300</v>
      </c>
      <c r="F2447" s="741">
        <v>4611</v>
      </c>
      <c r="G2447" s="739" t="s">
        <v>17193</v>
      </c>
      <c r="H2447" s="739" t="s">
        <v>17622</v>
      </c>
    </row>
    <row r="2448" spans="1:8">
      <c r="A2448" s="739" t="s">
        <v>17623</v>
      </c>
      <c r="C2448" s="739">
        <v>8139</v>
      </c>
      <c r="H2448" s="739" t="s">
        <v>12908</v>
      </c>
    </row>
    <row r="2449" spans="1:8">
      <c r="A2449" s="739" t="s">
        <v>17624</v>
      </c>
      <c r="E2449" s="741">
        <v>150</v>
      </c>
      <c r="F2449" s="741">
        <v>4461</v>
      </c>
      <c r="G2449" s="739" t="s">
        <v>17039</v>
      </c>
      <c r="H2449" s="739" t="s">
        <v>17625</v>
      </c>
    </row>
    <row r="2450" spans="1:8">
      <c r="A2450" s="739" t="s">
        <v>17624</v>
      </c>
      <c r="E2450" s="741">
        <v>160</v>
      </c>
      <c r="F2450" s="741">
        <v>4301</v>
      </c>
      <c r="G2450" s="739" t="s">
        <v>7776</v>
      </c>
      <c r="H2450" s="739" t="s">
        <v>17625</v>
      </c>
    </row>
    <row r="2451" spans="1:8">
      <c r="E2451" s="741"/>
      <c r="F2451" s="741"/>
      <c r="H2451" s="846" t="s">
        <v>17626</v>
      </c>
    </row>
    <row r="2452" spans="1:8">
      <c r="A2452" s="739" t="s">
        <v>17627</v>
      </c>
      <c r="E2452" s="741">
        <v>216</v>
      </c>
      <c r="F2452" s="741">
        <v>4085</v>
      </c>
      <c r="G2452" s="739" t="s">
        <v>17097</v>
      </c>
      <c r="H2452" s="739" t="s">
        <v>17628</v>
      </c>
    </row>
    <row r="2453" spans="1:8">
      <c r="A2453" s="739" t="s">
        <v>17629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17629</v>
      </c>
      <c r="E2454" s="741">
        <v>251</v>
      </c>
      <c r="F2454" s="741">
        <v>2629</v>
      </c>
      <c r="G2454" s="741" t="s">
        <v>17175</v>
      </c>
      <c r="H2454" s="739" t="s">
        <v>17630</v>
      </c>
    </row>
    <row r="2455" spans="1:8">
      <c r="A2455" s="739" t="s">
        <v>17629</v>
      </c>
      <c r="E2455" s="739">
        <v>65</v>
      </c>
      <c r="F2455" s="741">
        <v>2564</v>
      </c>
      <c r="G2455" s="739" t="s">
        <v>17330</v>
      </c>
      <c r="H2455" s="739" t="s">
        <v>17631</v>
      </c>
    </row>
    <row r="2456" spans="1:8">
      <c r="A2456" s="739" t="s">
        <v>17632</v>
      </c>
      <c r="E2456" s="741">
        <v>120</v>
      </c>
      <c r="F2456" s="741">
        <v>2444</v>
      </c>
      <c r="G2456" s="739" t="s">
        <v>17039</v>
      </c>
      <c r="H2456" s="739" t="s">
        <v>17633</v>
      </c>
    </row>
    <row r="2457" spans="1:8">
      <c r="A2457" s="739" t="s">
        <v>17634</v>
      </c>
      <c r="E2457" s="741">
        <v>130</v>
      </c>
      <c r="F2457" s="741">
        <v>2314</v>
      </c>
      <c r="G2457" s="739" t="s">
        <v>17039</v>
      </c>
      <c r="H2457" s="739" t="s">
        <v>17633</v>
      </c>
    </row>
    <row r="2458" spans="1:8">
      <c r="A2458" s="739" t="s">
        <v>17635</v>
      </c>
      <c r="E2458" s="741">
        <v>275</v>
      </c>
      <c r="F2458" s="741">
        <v>2039</v>
      </c>
      <c r="G2458" s="739" t="s">
        <v>17039</v>
      </c>
      <c r="H2458" s="739" t="s">
        <v>17636</v>
      </c>
    </row>
    <row r="2459" spans="1:8">
      <c r="A2459" s="739" t="s">
        <v>17635</v>
      </c>
      <c r="E2459" s="741">
        <v>280</v>
      </c>
      <c r="F2459" s="741">
        <v>1759</v>
      </c>
      <c r="G2459" s="739" t="s">
        <v>17039</v>
      </c>
      <c r="H2459" s="739" t="s">
        <v>7702</v>
      </c>
    </row>
    <row r="2460" spans="1:8">
      <c r="A2460" s="739" t="s">
        <v>17637</v>
      </c>
      <c r="E2460" s="739">
        <v>16</v>
      </c>
      <c r="F2460" s="741">
        <v>1743</v>
      </c>
      <c r="G2460" s="739" t="s">
        <v>17330</v>
      </c>
      <c r="H2460" s="739" t="s">
        <v>17638</v>
      </c>
    </row>
    <row r="2461" spans="1:8">
      <c r="A2461" s="739" t="s">
        <v>17637</v>
      </c>
      <c r="E2461" s="739">
        <v>60</v>
      </c>
      <c r="F2461" s="741">
        <v>1683</v>
      </c>
      <c r="G2461" s="739" t="s">
        <v>17330</v>
      </c>
      <c r="H2461" s="739" t="s">
        <v>17639</v>
      </c>
    </row>
    <row r="2462" spans="1:8">
      <c r="A2462" s="739" t="s">
        <v>17640</v>
      </c>
      <c r="E2462" s="741">
        <v>210</v>
      </c>
      <c r="F2462" s="741">
        <v>1473</v>
      </c>
      <c r="G2462" s="739" t="s">
        <v>17039</v>
      </c>
      <c r="H2462" s="739" t="s">
        <v>17641</v>
      </c>
    </row>
    <row r="2463" spans="1:8">
      <c r="A2463" s="739" t="s">
        <v>17640</v>
      </c>
      <c r="E2463" s="741">
        <v>200</v>
      </c>
      <c r="F2463" s="741">
        <v>1273</v>
      </c>
      <c r="G2463" s="739" t="s">
        <v>17039</v>
      </c>
      <c r="H2463" s="739" t="s">
        <v>17642</v>
      </c>
    </row>
    <row r="2464" spans="1:8">
      <c r="A2464" s="739" t="s">
        <v>17643</v>
      </c>
      <c r="C2464" s="739">
        <v>17000</v>
      </c>
      <c r="H2464" s="739" t="s">
        <v>17644</v>
      </c>
    </row>
    <row r="2465" spans="1:8">
      <c r="A2465" s="739" t="s">
        <v>17643</v>
      </c>
      <c r="E2465" s="739">
        <v>32</v>
      </c>
      <c r="F2465" s="741">
        <v>1241</v>
      </c>
      <c r="G2465" s="739" t="s">
        <v>17330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17645</v>
      </c>
    </row>
    <row r="2467" spans="1:8">
      <c r="A2467" s="739" t="s">
        <v>17646</v>
      </c>
      <c r="C2467" s="739">
        <v>85053</v>
      </c>
      <c r="H2467" s="739" t="s">
        <v>17647</v>
      </c>
    </row>
    <row r="2468" spans="1:8">
      <c r="A2468" s="739" t="s">
        <v>17646</v>
      </c>
      <c r="C2468" s="739">
        <v>25318</v>
      </c>
      <c r="H2468" s="739" t="s">
        <v>17648</v>
      </c>
    </row>
    <row r="2469" spans="1:8">
      <c r="A2469" s="739" t="s">
        <v>17646</v>
      </c>
      <c r="C2469" s="739">
        <v>62750</v>
      </c>
      <c r="H2469" s="739" t="s">
        <v>17587</v>
      </c>
    </row>
    <row r="2470" spans="1:8">
      <c r="A2470" s="739" t="s">
        <v>17646</v>
      </c>
      <c r="C2470" s="739">
        <v>18500</v>
      </c>
      <c r="H2470" s="739" t="s">
        <v>17603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17097</v>
      </c>
      <c r="H2472" s="739" t="s">
        <v>17649</v>
      </c>
    </row>
    <row r="2473" spans="1:8">
      <c r="A2473" s="739" t="s">
        <v>17650</v>
      </c>
      <c r="C2473" s="739">
        <v>16500</v>
      </c>
      <c r="H2473" s="739" t="s">
        <v>17651</v>
      </c>
    </row>
    <row r="2474" spans="1:8">
      <c r="A2474" s="739" t="s">
        <v>7721</v>
      </c>
      <c r="C2474" s="739">
        <v>825</v>
      </c>
      <c r="H2474" s="739" t="s">
        <v>17652</v>
      </c>
    </row>
    <row r="2475" spans="1:8">
      <c r="A2475" s="739" t="s">
        <v>17653</v>
      </c>
      <c r="C2475" s="739">
        <v>5000</v>
      </c>
      <c r="H2475" s="739" t="s">
        <v>463</v>
      </c>
    </row>
    <row r="2476" spans="1:8">
      <c r="A2476" s="739" t="s">
        <v>17653</v>
      </c>
      <c r="D2476" s="739">
        <v>5000</v>
      </c>
      <c r="F2476" s="739">
        <v>6086</v>
      </c>
      <c r="H2476" s="739" t="s">
        <v>16883</v>
      </c>
    </row>
    <row r="2477" spans="1:8">
      <c r="A2477" s="739" t="s">
        <v>17654</v>
      </c>
      <c r="E2477" s="739">
        <v>1205</v>
      </c>
      <c r="F2477" s="739">
        <v>4881</v>
      </c>
      <c r="G2477" s="739" t="s">
        <v>17112</v>
      </c>
      <c r="H2477" s="739" t="s">
        <v>17655</v>
      </c>
    </row>
    <row r="2478" spans="1:8">
      <c r="A2478" s="739" t="s">
        <v>17656</v>
      </c>
      <c r="E2478" s="741">
        <v>18</v>
      </c>
      <c r="F2478" s="741">
        <v>4863</v>
      </c>
      <c r="G2478" s="739" t="s">
        <v>17203</v>
      </c>
      <c r="H2478" s="739" t="s">
        <v>17657</v>
      </c>
    </row>
    <row r="2479" spans="1:8" ht="66">
      <c r="A2479" s="739" t="s">
        <v>17658</v>
      </c>
      <c r="C2479" s="739">
        <v>25000</v>
      </c>
      <c r="E2479" s="741"/>
      <c r="F2479" s="741"/>
      <c r="H2479" s="836" t="s">
        <v>17659</v>
      </c>
    </row>
    <row r="2480" spans="1:8">
      <c r="A2480" s="739" t="s">
        <v>17660</v>
      </c>
      <c r="C2480" s="739">
        <v>17000</v>
      </c>
      <c r="H2480" s="739" t="s">
        <v>17661</v>
      </c>
    </row>
    <row r="2481" spans="1:8">
      <c r="A2481" s="739" t="s">
        <v>7731</v>
      </c>
      <c r="C2481" s="739">
        <v>14193</v>
      </c>
      <c r="H2481" s="739" t="s">
        <v>17662</v>
      </c>
    </row>
    <row r="2482" spans="1:8">
      <c r="A2482" s="739" t="s">
        <v>17663</v>
      </c>
      <c r="E2482" s="741">
        <v>435</v>
      </c>
      <c r="F2482" s="741">
        <v>4428</v>
      </c>
      <c r="G2482" s="739" t="s">
        <v>17039</v>
      </c>
      <c r="H2482" s="739" t="s">
        <v>17664</v>
      </c>
    </row>
    <row r="2483" spans="1:8">
      <c r="A2483" s="739" t="s">
        <v>17665</v>
      </c>
      <c r="E2483" s="741">
        <v>500</v>
      </c>
      <c r="F2483" s="741">
        <v>3928</v>
      </c>
      <c r="G2483" s="739" t="s">
        <v>7776</v>
      </c>
      <c r="H2483" s="739" t="s">
        <v>17666</v>
      </c>
    </row>
    <row r="2484" spans="1:8">
      <c r="A2484" s="739" t="s">
        <v>17667</v>
      </c>
      <c r="C2484" s="739">
        <v>25318</v>
      </c>
      <c r="H2484" s="739" t="s">
        <v>17668</v>
      </c>
    </row>
    <row r="2485" spans="1:8">
      <c r="A2485" s="739" t="s">
        <v>17667</v>
      </c>
      <c r="C2485" s="739">
        <v>62750</v>
      </c>
      <c r="H2485" s="739" t="s">
        <v>17669</v>
      </c>
    </row>
    <row r="2486" spans="1:8">
      <c r="A2486" s="739" t="s">
        <v>17667</v>
      </c>
      <c r="C2486" s="739">
        <v>89500</v>
      </c>
      <c r="H2486" s="739" t="s">
        <v>17670</v>
      </c>
    </row>
    <row r="2487" spans="1:8">
      <c r="A2487" s="739" t="s">
        <v>7740</v>
      </c>
      <c r="C2487" s="739">
        <v>39562</v>
      </c>
      <c r="H2487" s="739" t="s">
        <v>17671</v>
      </c>
    </row>
    <row r="2488" spans="1:8">
      <c r="A2488" s="739" t="s">
        <v>17672</v>
      </c>
      <c r="E2488" s="741">
        <v>209</v>
      </c>
      <c r="F2488" s="741">
        <v>3719</v>
      </c>
      <c r="G2488" s="741" t="s">
        <v>17175</v>
      </c>
      <c r="H2488" s="739" t="s">
        <v>7743</v>
      </c>
    </row>
    <row r="2489" spans="1:8">
      <c r="A2489" s="739" t="s">
        <v>17672</v>
      </c>
      <c r="E2489" s="739">
        <v>1205</v>
      </c>
      <c r="F2489" s="739">
        <v>2514</v>
      </c>
      <c r="G2489" s="739" t="s">
        <v>17112</v>
      </c>
      <c r="H2489" s="739" t="s">
        <v>17673</v>
      </c>
    </row>
    <row r="2490" spans="1:8">
      <c r="A2490" s="739" t="s">
        <v>17674</v>
      </c>
      <c r="C2490" s="739">
        <v>17000</v>
      </c>
      <c r="H2490" s="739" t="s">
        <v>17675</v>
      </c>
    </row>
    <row r="2491" spans="1:8">
      <c r="A2491" s="739" t="s">
        <v>17676</v>
      </c>
      <c r="C2491" s="739">
        <v>5077</v>
      </c>
      <c r="H2491" s="739" t="s">
        <v>17677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17678</v>
      </c>
    </row>
    <row r="2493" spans="1:8">
      <c r="A2493" s="739" t="s">
        <v>17679</v>
      </c>
      <c r="C2493" s="739">
        <v>25318</v>
      </c>
      <c r="H2493" s="739" t="s">
        <v>7750</v>
      </c>
    </row>
    <row r="2494" spans="1:8">
      <c r="A2494" s="739" t="s">
        <v>17679</v>
      </c>
      <c r="C2494" s="739">
        <v>62750</v>
      </c>
      <c r="H2494" s="739" t="s">
        <v>17680</v>
      </c>
    </row>
    <row r="2495" spans="1:8">
      <c r="A2495" s="739" t="s">
        <v>17679</v>
      </c>
      <c r="C2495" s="739">
        <v>18000</v>
      </c>
      <c r="H2495" s="739" t="s">
        <v>17681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17682</v>
      </c>
      <c r="E2497" s="739">
        <v>35</v>
      </c>
      <c r="F2497" s="739">
        <v>2079</v>
      </c>
      <c r="G2497" s="739" t="s">
        <v>17097</v>
      </c>
      <c r="H2497" s="739" t="s">
        <v>17683</v>
      </c>
    </row>
    <row r="2498" spans="1:8">
      <c r="A2498" s="739" t="s">
        <v>17682</v>
      </c>
      <c r="E2498" s="741">
        <v>20</v>
      </c>
      <c r="F2498" s="741">
        <v>2059</v>
      </c>
      <c r="G2498" s="739" t="s">
        <v>17140</v>
      </c>
      <c r="H2498" s="739" t="s">
        <v>17273</v>
      </c>
    </row>
    <row r="2499" spans="1:8">
      <c r="A2499" s="739" t="s">
        <v>17682</v>
      </c>
      <c r="E2499" s="739">
        <v>39</v>
      </c>
      <c r="F2499" s="741">
        <v>2020</v>
      </c>
      <c r="G2499" s="739" t="s">
        <v>17140</v>
      </c>
      <c r="H2499" s="739" t="s">
        <v>17684</v>
      </c>
    </row>
    <row r="2500" spans="1:8">
      <c r="A2500" s="739" t="s">
        <v>17685</v>
      </c>
      <c r="E2500" s="739">
        <v>1205</v>
      </c>
      <c r="F2500" s="739">
        <v>815</v>
      </c>
      <c r="G2500" s="739" t="s">
        <v>17112</v>
      </c>
      <c r="H2500" s="739" t="s">
        <v>17686</v>
      </c>
    </row>
    <row r="2501" spans="1:8">
      <c r="A2501" s="739" t="s">
        <v>7765</v>
      </c>
      <c r="C2501" s="739">
        <v>5000</v>
      </c>
      <c r="H2501" s="739" t="s">
        <v>16883</v>
      </c>
    </row>
    <row r="2502" spans="1:8">
      <c r="A2502" s="739" t="s">
        <v>17687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17688</v>
      </c>
      <c r="E2503" s="741">
        <v>18</v>
      </c>
      <c r="F2503" s="741">
        <v>5797</v>
      </c>
      <c r="G2503" s="739" t="s">
        <v>17203</v>
      </c>
      <c r="H2503" s="739" t="s">
        <v>17689</v>
      </c>
    </row>
    <row r="2504" spans="1:8">
      <c r="A2504" s="739" t="s">
        <v>17690</v>
      </c>
      <c r="C2504" s="739">
        <v>17000</v>
      </c>
      <c r="H2504" s="739" t="s">
        <v>17691</v>
      </c>
    </row>
    <row r="2505" spans="1:8">
      <c r="A2505" s="739" t="s">
        <v>17692</v>
      </c>
      <c r="C2505" s="739">
        <v>8998</v>
      </c>
      <c r="H2505" s="739" t="s">
        <v>17693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17330</v>
      </c>
      <c r="H2506" s="739" t="s">
        <v>17694</v>
      </c>
    </row>
    <row r="2507" spans="1:8">
      <c r="A2507" s="739" t="s">
        <v>17695</v>
      </c>
      <c r="E2507" s="741">
        <v>32</v>
      </c>
      <c r="F2507" s="741">
        <v>5726</v>
      </c>
      <c r="G2507" s="739" t="s">
        <v>17039</v>
      </c>
      <c r="H2507" s="739" t="s">
        <v>17696</v>
      </c>
    </row>
    <row r="2508" spans="1:8">
      <c r="A2508" s="739" t="s">
        <v>17697</v>
      </c>
      <c r="E2508" s="741">
        <v>199</v>
      </c>
      <c r="F2508" s="741">
        <v>5527</v>
      </c>
      <c r="G2508" s="741" t="s">
        <v>17175</v>
      </c>
      <c r="H2508" s="739" t="s">
        <v>17698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17112</v>
      </c>
      <c r="H2509" s="739" t="s">
        <v>17699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17039</v>
      </c>
      <c r="H2510" s="739" t="s">
        <v>17700</v>
      </c>
    </row>
    <row r="2511" spans="1:8">
      <c r="A2511" s="739" t="s">
        <v>17701</v>
      </c>
      <c r="E2511" s="741">
        <v>80</v>
      </c>
      <c r="F2511" s="741">
        <v>4162</v>
      </c>
      <c r="G2511" s="739" t="s">
        <v>7776</v>
      </c>
      <c r="H2511" s="739" t="s">
        <v>17700</v>
      </c>
    </row>
    <row r="2512" spans="1:8">
      <c r="A2512" s="739" t="s">
        <v>17702</v>
      </c>
      <c r="E2512" s="741">
        <v>70</v>
      </c>
      <c r="F2512" s="741">
        <v>4092</v>
      </c>
      <c r="G2512" s="739" t="s">
        <v>17039</v>
      </c>
      <c r="H2512" s="739" t="s">
        <v>17703</v>
      </c>
    </row>
    <row r="2513" spans="1:8">
      <c r="A2513" s="739" t="s">
        <v>17702</v>
      </c>
      <c r="E2513" s="741">
        <v>75</v>
      </c>
      <c r="F2513" s="741">
        <v>4017</v>
      </c>
      <c r="G2513" s="739" t="s">
        <v>17039</v>
      </c>
      <c r="H2513" s="739" t="s">
        <v>17703</v>
      </c>
    </row>
    <row r="2514" spans="1:8">
      <c r="A2514" s="739" t="s">
        <v>17704</v>
      </c>
      <c r="E2514" s="741">
        <v>100</v>
      </c>
      <c r="F2514" s="741">
        <v>3917</v>
      </c>
      <c r="G2514" s="739" t="s">
        <v>17039</v>
      </c>
      <c r="H2514" s="739" t="s">
        <v>7786</v>
      </c>
    </row>
    <row r="2515" spans="1:8">
      <c r="A2515" s="739" t="s">
        <v>17705</v>
      </c>
      <c r="C2515" s="739">
        <v>17000</v>
      </c>
      <c r="H2515" s="739" t="s">
        <v>17706</v>
      </c>
    </row>
    <row r="2516" spans="1:8">
      <c r="A2516" s="739" t="s">
        <v>17707</v>
      </c>
      <c r="C2516" s="739">
        <v>1354</v>
      </c>
      <c r="H2516" s="739" t="s">
        <v>17708</v>
      </c>
    </row>
    <row r="2517" spans="1:8">
      <c r="A2517" s="739" t="s">
        <v>17709</v>
      </c>
      <c r="E2517" s="739">
        <v>30</v>
      </c>
      <c r="F2517" s="741">
        <v>3887</v>
      </c>
      <c r="G2517" s="739" t="s">
        <v>17330</v>
      </c>
      <c r="H2517" s="739" t="s">
        <v>17710</v>
      </c>
    </row>
    <row r="2518" spans="1:8">
      <c r="A2518" s="739" t="s">
        <v>17711</v>
      </c>
      <c r="E2518" s="739">
        <v>35</v>
      </c>
      <c r="F2518" s="739">
        <v>3852</v>
      </c>
      <c r="G2518" s="739" t="s">
        <v>17097</v>
      </c>
      <c r="H2518" s="739" t="s">
        <v>17712</v>
      </c>
    </row>
    <row r="2519" spans="1:8">
      <c r="A2519" s="739" t="s">
        <v>17713</v>
      </c>
      <c r="E2519" s="739">
        <v>1205</v>
      </c>
      <c r="F2519" s="739">
        <v>2647</v>
      </c>
      <c r="G2519" s="739" t="s">
        <v>7763</v>
      </c>
      <c r="H2519" s="739" t="s">
        <v>17714</v>
      </c>
    </row>
    <row r="2520" spans="1:8">
      <c r="A2520" s="739" t="s">
        <v>17715</v>
      </c>
      <c r="E2520" s="741">
        <v>86</v>
      </c>
      <c r="F2520" s="741">
        <v>2561</v>
      </c>
      <c r="G2520" s="739" t="s">
        <v>17330</v>
      </c>
      <c r="H2520" s="741" t="s">
        <v>17716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17717</v>
      </c>
    </row>
    <row r="2523" spans="1:8">
      <c r="A2523" s="739" t="s">
        <v>17718</v>
      </c>
      <c r="E2523" s="741">
        <v>140</v>
      </c>
      <c r="F2523" s="741">
        <v>2234</v>
      </c>
      <c r="G2523" s="739" t="s">
        <v>17039</v>
      </c>
      <c r="H2523" s="739" t="s">
        <v>17719</v>
      </c>
    </row>
    <row r="2524" spans="1:8">
      <c r="A2524" s="739" t="s">
        <v>17718</v>
      </c>
      <c r="E2524" s="741">
        <v>145</v>
      </c>
      <c r="F2524" s="741">
        <v>2089</v>
      </c>
      <c r="G2524" s="739" t="s">
        <v>17039</v>
      </c>
      <c r="H2524" s="739" t="s">
        <v>17719</v>
      </c>
    </row>
    <row r="2525" spans="1:8">
      <c r="A2525" s="739" t="s">
        <v>17718</v>
      </c>
      <c r="E2525" s="741">
        <v>155</v>
      </c>
      <c r="F2525" s="741">
        <v>1934</v>
      </c>
      <c r="G2525" s="739" t="s">
        <v>7776</v>
      </c>
      <c r="H2525" s="739" t="s">
        <v>17720</v>
      </c>
    </row>
    <row r="2526" spans="1:8">
      <c r="A2526" s="739" t="s">
        <v>17721</v>
      </c>
      <c r="E2526" s="741">
        <v>145</v>
      </c>
      <c r="F2526" s="741">
        <v>1789</v>
      </c>
      <c r="G2526" s="739" t="s">
        <v>17039</v>
      </c>
      <c r="H2526" s="739" t="s">
        <v>7803</v>
      </c>
    </row>
    <row r="2527" spans="1:8">
      <c r="A2527" s="739" t="s">
        <v>17722</v>
      </c>
      <c r="E2527" s="739">
        <v>145</v>
      </c>
      <c r="F2527" s="741">
        <v>1644</v>
      </c>
      <c r="G2527" s="739" t="s">
        <v>6913</v>
      </c>
      <c r="H2527" s="739" t="s">
        <v>17163</v>
      </c>
    </row>
    <row r="2528" spans="1:8">
      <c r="A2528" s="739" t="s">
        <v>7806</v>
      </c>
      <c r="C2528" s="739">
        <v>17000</v>
      </c>
      <c r="H2528" s="739" t="s">
        <v>17723</v>
      </c>
    </row>
    <row r="2529" spans="1:8">
      <c r="A2529" s="739" t="s">
        <v>17724</v>
      </c>
      <c r="C2529" s="739">
        <v>5000</v>
      </c>
      <c r="H2529" s="739" t="s">
        <v>16883</v>
      </c>
    </row>
    <row r="2530" spans="1:8">
      <c r="A2530" s="739" t="s">
        <v>17724</v>
      </c>
      <c r="C2530" s="739">
        <v>28652</v>
      </c>
      <c r="H2530" s="739" t="s">
        <v>7808</v>
      </c>
    </row>
    <row r="2531" spans="1:8">
      <c r="A2531" s="739" t="s">
        <v>17724</v>
      </c>
      <c r="E2531" s="739">
        <v>30</v>
      </c>
      <c r="F2531" s="739">
        <v>1614</v>
      </c>
      <c r="G2531" s="739" t="s">
        <v>17097</v>
      </c>
      <c r="H2531" s="739" t="s">
        <v>17725</v>
      </c>
    </row>
    <row r="2532" spans="1:8">
      <c r="A2532" s="739" t="s">
        <v>17726</v>
      </c>
      <c r="D2532" s="739">
        <v>5000</v>
      </c>
      <c r="F2532" s="739">
        <v>6614</v>
      </c>
      <c r="H2532" s="739" t="s">
        <v>16883</v>
      </c>
    </row>
    <row r="2533" spans="1:8">
      <c r="A2533" s="739" t="s">
        <v>17727</v>
      </c>
      <c r="E2533" s="739">
        <v>695</v>
      </c>
      <c r="F2533" s="739">
        <v>5919</v>
      </c>
      <c r="G2533" s="739" t="s">
        <v>17097</v>
      </c>
      <c r="H2533" s="739" t="s">
        <v>7811</v>
      </c>
    </row>
    <row r="2534" spans="1:8">
      <c r="A2534" s="739" t="s">
        <v>17727</v>
      </c>
      <c r="E2534" s="739">
        <v>284</v>
      </c>
      <c r="F2534" s="741">
        <v>5635</v>
      </c>
      <c r="G2534" s="739" t="s">
        <v>17140</v>
      </c>
      <c r="H2534" s="739" t="s">
        <v>17728</v>
      </c>
    </row>
    <row r="2535" spans="1:8">
      <c r="A2535" s="739" t="s">
        <v>7813</v>
      </c>
      <c r="C2535" s="739">
        <v>25318</v>
      </c>
      <c r="H2535" s="739" t="s">
        <v>17729</v>
      </c>
    </row>
    <row r="2536" spans="1:8">
      <c r="A2536" s="739" t="s">
        <v>17730</v>
      </c>
      <c r="C2536" s="739">
        <v>62750</v>
      </c>
      <c r="H2536" s="739" t="s">
        <v>17731</v>
      </c>
    </row>
    <row r="2537" spans="1:8">
      <c r="A2537" s="739" t="s">
        <v>17730</v>
      </c>
      <c r="C2537" s="739">
        <v>12000</v>
      </c>
      <c r="H2537" s="739" t="s">
        <v>17732</v>
      </c>
    </row>
    <row r="2538" spans="1:8">
      <c r="A2538" s="739" t="s">
        <v>17730</v>
      </c>
      <c r="E2538" s="739">
        <v>60</v>
      </c>
      <c r="F2538" s="739">
        <v>5575</v>
      </c>
      <c r="G2538" s="739" t="s">
        <v>17097</v>
      </c>
      <c r="H2538" s="739" t="s">
        <v>17733</v>
      </c>
    </row>
    <row r="2539" spans="1:8">
      <c r="A2539" s="739" t="s">
        <v>17730</v>
      </c>
      <c r="E2539" s="741">
        <v>32</v>
      </c>
      <c r="F2539" s="741">
        <v>5543</v>
      </c>
      <c r="G2539" s="739" t="s">
        <v>17039</v>
      </c>
      <c r="H2539" s="739" t="s">
        <v>17734</v>
      </c>
    </row>
    <row r="2540" spans="1:8">
      <c r="A2540" s="739" t="s">
        <v>17730</v>
      </c>
      <c r="E2540" s="741">
        <v>10</v>
      </c>
      <c r="F2540" s="741">
        <v>5533</v>
      </c>
      <c r="G2540" s="739" t="s">
        <v>17140</v>
      </c>
      <c r="H2540" s="739" t="s">
        <v>17735</v>
      </c>
    </row>
    <row r="2541" spans="1:8">
      <c r="A2541" s="739" t="s">
        <v>17736</v>
      </c>
      <c r="C2541" s="739">
        <v>10725</v>
      </c>
      <c r="H2541" s="739" t="s">
        <v>7821</v>
      </c>
    </row>
    <row r="2542" spans="1:8">
      <c r="A2542" s="739" t="s">
        <v>17736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17736</v>
      </c>
      <c r="E2543" s="741">
        <v>130</v>
      </c>
      <c r="F2543" s="741">
        <v>5273</v>
      </c>
      <c r="G2543" s="739" t="s">
        <v>17039</v>
      </c>
      <c r="H2543" s="739" t="s">
        <v>17737</v>
      </c>
    </row>
    <row r="2544" spans="1:8">
      <c r="A2544" s="739" t="s">
        <v>17738</v>
      </c>
      <c r="E2544" s="739">
        <v>30</v>
      </c>
      <c r="F2544" s="739">
        <v>5243</v>
      </c>
      <c r="G2544" s="739" t="s">
        <v>6943</v>
      </c>
      <c r="H2544" s="739" t="s">
        <v>17739</v>
      </c>
    </row>
    <row r="2545" spans="1:8">
      <c r="A2545" s="739" t="s">
        <v>17738</v>
      </c>
      <c r="E2545" s="741">
        <v>220</v>
      </c>
      <c r="F2545" s="741">
        <v>5023</v>
      </c>
      <c r="G2545" s="739" t="s">
        <v>17039</v>
      </c>
      <c r="H2545" s="739" t="s">
        <v>17740</v>
      </c>
    </row>
    <row r="2546" spans="1:8">
      <c r="A2546" s="739" t="s">
        <v>17738</v>
      </c>
      <c r="E2546" s="741">
        <v>215</v>
      </c>
      <c r="F2546" s="741">
        <v>4808</v>
      </c>
      <c r="G2546" s="739" t="s">
        <v>17039</v>
      </c>
      <c r="H2546" s="739" t="s">
        <v>17740</v>
      </c>
    </row>
    <row r="2547" spans="1:8">
      <c r="A2547" s="739" t="s">
        <v>17741</v>
      </c>
      <c r="E2547" s="739">
        <v>1205</v>
      </c>
      <c r="F2547" s="739">
        <v>3603</v>
      </c>
      <c r="G2547" s="739" t="s">
        <v>7763</v>
      </c>
      <c r="H2547" s="739" t="s">
        <v>17742</v>
      </c>
    </row>
    <row r="2548" spans="1:8">
      <c r="A2548" s="739" t="s">
        <v>17741</v>
      </c>
      <c r="E2548" s="739">
        <v>35</v>
      </c>
      <c r="F2548" s="739">
        <v>3568</v>
      </c>
      <c r="G2548" s="739" t="s">
        <v>17097</v>
      </c>
      <c r="H2548" s="739" t="s">
        <v>17743</v>
      </c>
    </row>
    <row r="2549" spans="1:8">
      <c r="A2549" s="739" t="s">
        <v>17741</v>
      </c>
      <c r="E2549" s="739">
        <v>700</v>
      </c>
      <c r="F2549" s="739">
        <v>2868</v>
      </c>
      <c r="G2549" s="739" t="s">
        <v>17097</v>
      </c>
      <c r="H2549" s="739" t="s">
        <v>17744</v>
      </c>
    </row>
    <row r="2550" spans="1:8">
      <c r="A2550" s="739" t="s">
        <v>17741</v>
      </c>
      <c r="E2550" s="741">
        <v>199</v>
      </c>
      <c r="F2550" s="741">
        <v>2669</v>
      </c>
      <c r="G2550" s="741" t="s">
        <v>17175</v>
      </c>
      <c r="H2550" s="739" t="s">
        <v>17745</v>
      </c>
    </row>
    <row r="2551" spans="1:8">
      <c r="A2551" s="739" t="s">
        <v>17746</v>
      </c>
      <c r="E2551" s="739">
        <v>35</v>
      </c>
      <c r="F2551" s="739">
        <v>2634</v>
      </c>
      <c r="G2551" s="739" t="s">
        <v>17097</v>
      </c>
      <c r="H2551" s="739" t="s">
        <v>7832</v>
      </c>
    </row>
    <row r="2552" spans="1:8">
      <c r="A2552" s="739" t="s">
        <v>17747</v>
      </c>
      <c r="C2552" s="739">
        <v>840</v>
      </c>
      <c r="H2552" s="739" t="s">
        <v>17748</v>
      </c>
    </row>
    <row r="2553" spans="1:8">
      <c r="A2553" s="739" t="s">
        <v>17749</v>
      </c>
      <c r="C2553" s="739">
        <v>17000</v>
      </c>
      <c r="H2553" s="739" t="s">
        <v>7836</v>
      </c>
    </row>
    <row r="2554" spans="1:8">
      <c r="A2554" s="739" t="s">
        <v>17750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17097</v>
      </c>
      <c r="H2555" s="739" t="s">
        <v>17751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17256</v>
      </c>
      <c r="H2556" s="739" t="s">
        <v>7786</v>
      </c>
    </row>
    <row r="2557" spans="1:8">
      <c r="A2557" s="739" t="s">
        <v>17752</v>
      </c>
      <c r="E2557" s="739">
        <v>65</v>
      </c>
      <c r="F2557" s="739">
        <v>2395</v>
      </c>
      <c r="G2557" s="739" t="s">
        <v>17097</v>
      </c>
      <c r="H2557" s="739" t="s">
        <v>17753</v>
      </c>
    </row>
    <row r="2558" spans="1:8">
      <c r="A2558" s="739" t="s">
        <v>17754</v>
      </c>
      <c r="E2558" s="741">
        <v>400</v>
      </c>
      <c r="F2558" s="741">
        <v>1995</v>
      </c>
      <c r="G2558" s="739" t="s">
        <v>7776</v>
      </c>
      <c r="H2558" s="739" t="s">
        <v>17755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17112</v>
      </c>
      <c r="H2559" s="739" t="s">
        <v>17756</v>
      </c>
    </row>
    <row r="2560" spans="1:8" ht="33">
      <c r="C2560" s="739">
        <v>50000</v>
      </c>
      <c r="H2560" s="836" t="s">
        <v>17757</v>
      </c>
    </row>
    <row r="2561" spans="1:8">
      <c r="A2561" s="739" t="s">
        <v>17758</v>
      </c>
      <c r="E2561" s="741">
        <v>18</v>
      </c>
      <c r="F2561" s="741">
        <v>772</v>
      </c>
      <c r="G2561" s="739" t="s">
        <v>17203</v>
      </c>
      <c r="H2561" s="739" t="s">
        <v>17759</v>
      </c>
    </row>
    <row r="2562" spans="1:8">
      <c r="A2562" s="739" t="s">
        <v>17760</v>
      </c>
      <c r="E2562" s="739">
        <v>30</v>
      </c>
      <c r="F2562" s="739">
        <v>742</v>
      </c>
      <c r="G2562" s="739" t="s">
        <v>17097</v>
      </c>
      <c r="H2562" s="739" t="s">
        <v>17761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17762</v>
      </c>
    </row>
    <row r="2565" spans="1:8">
      <c r="A2565" s="739" t="s">
        <v>17763</v>
      </c>
      <c r="C2565" s="739">
        <v>25318</v>
      </c>
      <c r="H2565" s="739" t="s">
        <v>17764</v>
      </c>
    </row>
    <row r="2566" spans="1:8">
      <c r="A2566" s="739" t="s">
        <v>17763</v>
      </c>
      <c r="C2566" s="739">
        <v>62750</v>
      </c>
      <c r="H2566" s="739" t="s">
        <v>17765</v>
      </c>
    </row>
    <row r="2567" spans="1:8">
      <c r="A2567" s="739" t="s">
        <v>17763</v>
      </c>
      <c r="C2567" s="739">
        <v>23000</v>
      </c>
      <c r="H2567" s="739" t="s">
        <v>17766</v>
      </c>
    </row>
    <row r="2568" spans="1:8">
      <c r="A2568" s="739" t="s">
        <v>17763</v>
      </c>
      <c r="C2568" s="739">
        <v>5000</v>
      </c>
      <c r="H2568" s="739" t="s">
        <v>16883</v>
      </c>
    </row>
    <row r="2569" spans="1:8">
      <c r="A2569" s="739" t="s">
        <v>17767</v>
      </c>
      <c r="C2569" s="739">
        <v>15359</v>
      </c>
      <c r="H2569" s="739" t="s">
        <v>17768</v>
      </c>
    </row>
    <row r="2570" spans="1:8">
      <c r="A2570" s="739" t="s">
        <v>17763</v>
      </c>
      <c r="C2570" s="739">
        <v>1090</v>
      </c>
      <c r="H2570" s="739" t="s">
        <v>17769</v>
      </c>
    </row>
    <row r="2571" spans="1:8">
      <c r="A2571" s="739" t="s">
        <v>17763</v>
      </c>
      <c r="E2571" s="739">
        <v>300</v>
      </c>
      <c r="F2571" s="739">
        <v>442</v>
      </c>
      <c r="G2571" s="739" t="s">
        <v>17193</v>
      </c>
      <c r="H2571" s="739" t="s">
        <v>17770</v>
      </c>
    </row>
    <row r="2572" spans="1:8">
      <c r="A2572" s="739" t="s">
        <v>17763</v>
      </c>
      <c r="D2572" s="739">
        <v>5000</v>
      </c>
      <c r="F2572" s="739">
        <v>5442</v>
      </c>
      <c r="H2572" s="739" t="s">
        <v>16883</v>
      </c>
    </row>
    <row r="2573" spans="1:8">
      <c r="A2573" s="739" t="s">
        <v>17771</v>
      </c>
      <c r="E2573" s="741">
        <v>110</v>
      </c>
      <c r="F2573" s="741">
        <v>5332</v>
      </c>
      <c r="G2573" s="739" t="s">
        <v>17039</v>
      </c>
      <c r="H2573" s="739" t="s">
        <v>17737</v>
      </c>
    </row>
    <row r="2574" spans="1:8">
      <c r="A2574" s="739" t="s">
        <v>17771</v>
      </c>
      <c r="E2574" s="741">
        <v>140</v>
      </c>
      <c r="F2574" s="741">
        <v>5192</v>
      </c>
      <c r="G2574" s="739" t="s">
        <v>17039</v>
      </c>
      <c r="H2574" s="739" t="s">
        <v>17737</v>
      </c>
    </row>
    <row r="2575" spans="1:8" ht="181.5">
      <c r="A2575" s="739" t="s">
        <v>3943</v>
      </c>
      <c r="C2575" s="739">
        <v>494498</v>
      </c>
      <c r="H2575" s="836" t="s">
        <v>17772</v>
      </c>
    </row>
    <row r="2576" spans="1:8">
      <c r="A2576" s="739" t="s">
        <v>3995</v>
      </c>
      <c r="C2576" s="739">
        <v>51801</v>
      </c>
      <c r="H2576" s="739" t="s">
        <v>17773</v>
      </c>
    </row>
    <row r="2577" spans="1:8">
      <c r="A2577" s="739" t="s">
        <v>17774</v>
      </c>
      <c r="E2577" s="739">
        <v>1205</v>
      </c>
      <c r="F2577" s="739">
        <v>3987</v>
      </c>
      <c r="G2577" s="739" t="s">
        <v>17112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17775</v>
      </c>
    </row>
    <row r="2579" spans="1:8">
      <c r="A2579" s="739" t="s">
        <v>17776</v>
      </c>
      <c r="E2579" s="741">
        <v>209</v>
      </c>
      <c r="F2579" s="741">
        <v>3778</v>
      </c>
      <c r="G2579" s="741" t="s">
        <v>6937</v>
      </c>
      <c r="H2579" s="739" t="s">
        <v>17777</v>
      </c>
    </row>
    <row r="2580" spans="1:8">
      <c r="A2580" s="739" t="s">
        <v>17778</v>
      </c>
      <c r="C2580" s="739">
        <v>17000</v>
      </c>
      <c r="H2580" s="739" t="s">
        <v>17779</v>
      </c>
    </row>
    <row r="2581" spans="1:8">
      <c r="A2581" s="739" t="s">
        <v>17780</v>
      </c>
      <c r="E2581" s="739">
        <v>200</v>
      </c>
      <c r="F2581" s="741">
        <v>3578</v>
      </c>
      <c r="G2581" s="739" t="s">
        <v>7774</v>
      </c>
      <c r="H2581" s="739" t="s">
        <v>17678</v>
      </c>
    </row>
    <row r="2582" spans="1:8">
      <c r="A2582" s="739" t="s">
        <v>17781</v>
      </c>
      <c r="H2582" s="739" t="s">
        <v>17782</v>
      </c>
    </row>
    <row r="2583" spans="1:8">
      <c r="A2583" s="739" t="s">
        <v>17783</v>
      </c>
      <c r="C2583" s="739">
        <v>50000</v>
      </c>
      <c r="H2583" s="739" t="s">
        <v>17784</v>
      </c>
    </row>
    <row r="2584" spans="1:8">
      <c r="A2584" s="739" t="s">
        <v>17781</v>
      </c>
      <c r="H2584" s="739" t="s">
        <v>17785</v>
      </c>
    </row>
    <row r="2585" spans="1:8">
      <c r="A2585" s="739" t="s">
        <v>17786</v>
      </c>
      <c r="C2585" s="739">
        <v>26036</v>
      </c>
      <c r="H2585" s="739" t="s">
        <v>17787</v>
      </c>
    </row>
    <row r="2586" spans="1:8">
      <c r="A2586" s="739" t="s">
        <v>17788</v>
      </c>
      <c r="E2586" s="741">
        <v>145</v>
      </c>
      <c r="F2586" s="741">
        <v>3433</v>
      </c>
      <c r="G2586" s="739" t="s">
        <v>17039</v>
      </c>
      <c r="H2586" s="739" t="s">
        <v>17789</v>
      </c>
    </row>
    <row r="2587" spans="1:8">
      <c r="A2587" s="739" t="s">
        <v>17790</v>
      </c>
      <c r="E2587" s="741">
        <v>155</v>
      </c>
      <c r="F2587" s="741">
        <v>3278</v>
      </c>
      <c r="G2587" s="739" t="s">
        <v>17039</v>
      </c>
      <c r="H2587" s="739" t="s">
        <v>7884</v>
      </c>
    </row>
    <row r="2588" spans="1:8">
      <c r="A2588" s="739" t="s">
        <v>17791</v>
      </c>
      <c r="E2588" s="741">
        <v>190</v>
      </c>
      <c r="F2588" s="741">
        <v>3088</v>
      </c>
      <c r="G2588" s="739" t="s">
        <v>17039</v>
      </c>
      <c r="H2588" s="739" t="s">
        <v>17792</v>
      </c>
    </row>
    <row r="2589" spans="1:8">
      <c r="A2589" s="739" t="s">
        <v>17791</v>
      </c>
      <c r="E2589" s="741">
        <v>20</v>
      </c>
      <c r="F2589" s="741">
        <v>3068</v>
      </c>
      <c r="G2589" s="739" t="s">
        <v>17256</v>
      </c>
      <c r="H2589" s="739" t="s">
        <v>17793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17112</v>
      </c>
      <c r="H2590" s="739" t="s">
        <v>17794</v>
      </c>
    </row>
    <row r="2591" spans="1:8">
      <c r="A2591" s="739" t="s">
        <v>17795</v>
      </c>
      <c r="C2591" s="739">
        <v>17000</v>
      </c>
      <c r="H2591" s="739" t="s">
        <v>17796</v>
      </c>
    </row>
    <row r="2592" spans="1:8">
      <c r="A2592" s="739" t="s">
        <v>17797</v>
      </c>
      <c r="E2592" s="741">
        <v>18</v>
      </c>
      <c r="F2592" s="741">
        <v>1845</v>
      </c>
      <c r="G2592" s="739" t="s">
        <v>6913</v>
      </c>
      <c r="H2592" s="739" t="s">
        <v>17798</v>
      </c>
    </row>
    <row r="2593" spans="1:8">
      <c r="A2593" s="739" t="s">
        <v>17797</v>
      </c>
      <c r="E2593" s="739">
        <v>204</v>
      </c>
      <c r="F2593" s="741">
        <v>1641</v>
      </c>
      <c r="G2593" s="739" t="s">
        <v>17140</v>
      </c>
      <c r="H2593" s="739" t="s">
        <v>17799</v>
      </c>
    </row>
    <row r="2594" spans="1:8">
      <c r="A2594" s="739" t="s">
        <v>17797</v>
      </c>
      <c r="E2594" s="741">
        <v>80</v>
      </c>
      <c r="F2594" s="741">
        <v>1561</v>
      </c>
      <c r="G2594" s="739" t="s">
        <v>17140</v>
      </c>
      <c r="H2594" s="739" t="s">
        <v>17273</v>
      </c>
    </row>
    <row r="2595" spans="1:8">
      <c r="A2595" s="739" t="s">
        <v>17800</v>
      </c>
      <c r="C2595" s="739">
        <v>25318</v>
      </c>
      <c r="H2595" s="739" t="s">
        <v>17801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17800</v>
      </c>
      <c r="C2597" s="739">
        <v>18000</v>
      </c>
      <c r="H2597" s="739" t="s">
        <v>17802</v>
      </c>
    </row>
    <row r="2598" spans="1:8">
      <c r="A2598" s="739" t="s">
        <v>17800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17803</v>
      </c>
    </row>
    <row r="2600" spans="1:8">
      <c r="A2600" s="739" t="s">
        <v>17804</v>
      </c>
      <c r="E2600" s="739">
        <v>45</v>
      </c>
      <c r="F2600" s="739">
        <v>1516</v>
      </c>
      <c r="G2600" s="739" t="s">
        <v>17209</v>
      </c>
      <c r="H2600" s="739" t="s">
        <v>17805</v>
      </c>
    </row>
    <row r="2601" spans="1:8">
      <c r="A2601" s="739" t="s">
        <v>4037</v>
      </c>
      <c r="C2601" s="739">
        <v>5000</v>
      </c>
      <c r="H2601" s="739" t="s">
        <v>16883</v>
      </c>
    </row>
    <row r="2602" spans="1:8">
      <c r="A2602" s="739" t="s">
        <v>4037</v>
      </c>
      <c r="C2602" s="739">
        <v>8712</v>
      </c>
      <c r="H2602" s="739" t="s">
        <v>17806</v>
      </c>
    </row>
    <row r="2603" spans="1:8">
      <c r="A2603" s="739" t="s">
        <v>17807</v>
      </c>
      <c r="D2603" s="739">
        <v>5000</v>
      </c>
      <c r="F2603" s="739">
        <v>6516</v>
      </c>
      <c r="H2603" s="739" t="s">
        <v>16883</v>
      </c>
    </row>
    <row r="2604" spans="1:8">
      <c r="A2604" s="739" t="s">
        <v>17808</v>
      </c>
      <c r="E2604" s="741">
        <v>150</v>
      </c>
      <c r="F2604" s="741">
        <v>6366</v>
      </c>
      <c r="G2604" s="739" t="s">
        <v>17039</v>
      </c>
      <c r="H2604" s="739" t="s">
        <v>16881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17039</v>
      </c>
      <c r="H2606" s="739" t="s">
        <v>17288</v>
      </c>
    </row>
    <row r="2607" spans="1:8">
      <c r="A2607" s="739" t="s">
        <v>17809</v>
      </c>
      <c r="E2607" s="741">
        <v>275</v>
      </c>
      <c r="F2607" s="741">
        <v>5696</v>
      </c>
      <c r="G2607" s="739" t="s">
        <v>17039</v>
      </c>
      <c r="H2607" s="739" t="s">
        <v>6517</v>
      </c>
    </row>
    <row r="2608" spans="1:8">
      <c r="A2608" s="739" t="s">
        <v>17809</v>
      </c>
      <c r="E2608" s="739">
        <v>1205</v>
      </c>
      <c r="F2608" s="739">
        <v>4491</v>
      </c>
      <c r="G2608" s="739" t="s">
        <v>17112</v>
      </c>
      <c r="H2608" s="739" t="s">
        <v>17810</v>
      </c>
    </row>
    <row r="2609" spans="1:8">
      <c r="A2609" s="739" t="s">
        <v>17811</v>
      </c>
      <c r="E2609" s="741">
        <v>190</v>
      </c>
      <c r="F2609" s="741">
        <v>4301</v>
      </c>
      <c r="G2609" s="739" t="s">
        <v>17330</v>
      </c>
      <c r="H2609" s="741" t="s">
        <v>17716</v>
      </c>
    </row>
    <row r="2610" spans="1:8">
      <c r="A2610" s="739" t="s">
        <v>17812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17813</v>
      </c>
      <c r="E2611" s="739">
        <v>35</v>
      </c>
      <c r="F2611" s="739">
        <v>4078</v>
      </c>
      <c r="G2611" s="739" t="s">
        <v>17097</v>
      </c>
      <c r="H2611" s="739" t="s">
        <v>17814</v>
      </c>
    </row>
    <row r="2612" spans="1:8">
      <c r="A2612" s="739" t="s">
        <v>17815</v>
      </c>
      <c r="C2612" s="739">
        <v>17000</v>
      </c>
      <c r="H2612" s="739" t="s">
        <v>17816</v>
      </c>
    </row>
    <row r="2613" spans="1:8">
      <c r="A2613" s="739" t="s">
        <v>17817</v>
      </c>
      <c r="C2613" s="739">
        <v>25318</v>
      </c>
      <c r="H2613" s="739" t="s">
        <v>7919</v>
      </c>
    </row>
    <row r="2614" spans="1:8">
      <c r="A2614" s="739" t="s">
        <v>17817</v>
      </c>
      <c r="C2614" s="739">
        <v>62750</v>
      </c>
      <c r="H2614" s="739" t="s">
        <v>17818</v>
      </c>
    </row>
    <row r="2615" spans="1:8">
      <c r="A2615" s="739" t="s">
        <v>17817</v>
      </c>
      <c r="C2615" s="739">
        <v>36000</v>
      </c>
      <c r="H2615" s="739" t="s">
        <v>17819</v>
      </c>
    </row>
    <row r="2616" spans="1:8">
      <c r="A2616" s="739" t="s">
        <v>7918</v>
      </c>
      <c r="C2616" s="739">
        <v>5998</v>
      </c>
      <c r="H2616" s="739" t="s">
        <v>17820</v>
      </c>
    </row>
    <row r="2617" spans="1:8">
      <c r="A2617" s="739" t="s">
        <v>17817</v>
      </c>
      <c r="C2617" s="739">
        <v>27660</v>
      </c>
      <c r="H2617" s="739" t="s">
        <v>17821</v>
      </c>
    </row>
    <row r="2618" spans="1:8" ht="132">
      <c r="A2618" s="739" t="s">
        <v>17817</v>
      </c>
      <c r="C2618" s="739">
        <v>35000</v>
      </c>
      <c r="H2618" s="836" t="s">
        <v>17822</v>
      </c>
    </row>
    <row r="2619" spans="1:8">
      <c r="A2619" s="739" t="s">
        <v>17823</v>
      </c>
      <c r="E2619" s="741">
        <v>205</v>
      </c>
      <c r="F2619" s="741">
        <v>3873</v>
      </c>
      <c r="G2619" s="739" t="s">
        <v>17039</v>
      </c>
      <c r="H2619" s="739" t="s">
        <v>7926</v>
      </c>
    </row>
    <row r="2620" spans="1:8">
      <c r="A2620" s="739" t="s">
        <v>17823</v>
      </c>
      <c r="E2620" s="741">
        <v>215</v>
      </c>
      <c r="F2620" s="741">
        <v>3658</v>
      </c>
      <c r="G2620" s="739" t="s">
        <v>17039</v>
      </c>
      <c r="H2620" s="739" t="s">
        <v>17824</v>
      </c>
    </row>
    <row r="2621" spans="1:8">
      <c r="A2621" s="739" t="s">
        <v>17825</v>
      </c>
      <c r="E2621" s="741">
        <v>105</v>
      </c>
      <c r="F2621" s="741">
        <v>3553</v>
      </c>
      <c r="G2621" s="739" t="s">
        <v>17203</v>
      </c>
      <c r="H2621" s="739" t="s">
        <v>17826</v>
      </c>
    </row>
    <row r="2622" spans="1:8">
      <c r="A2622" s="739" t="s">
        <v>17827</v>
      </c>
      <c r="E2622" s="739">
        <v>1205</v>
      </c>
      <c r="F2622" s="739">
        <v>2348</v>
      </c>
      <c r="G2622" s="739" t="s">
        <v>17112</v>
      </c>
      <c r="H2622" s="739" t="s">
        <v>7930</v>
      </c>
    </row>
    <row r="2623" spans="1:8">
      <c r="A2623" s="739" t="s">
        <v>17828</v>
      </c>
      <c r="E2623" s="739">
        <v>35</v>
      </c>
      <c r="F2623" s="739">
        <v>2313</v>
      </c>
      <c r="G2623" s="739" t="s">
        <v>17097</v>
      </c>
      <c r="H2623" s="739" t="s">
        <v>17829</v>
      </c>
    </row>
    <row r="2624" spans="1:8">
      <c r="A2624" s="739" t="s">
        <v>17830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17831</v>
      </c>
      <c r="C2625" s="739">
        <v>17000</v>
      </c>
      <c r="H2625" s="739" t="s">
        <v>17832</v>
      </c>
    </row>
    <row r="2626" spans="1:8">
      <c r="A2626" s="739" t="s">
        <v>17833</v>
      </c>
      <c r="E2626" s="739">
        <v>35</v>
      </c>
      <c r="F2626" s="739">
        <v>2260</v>
      </c>
      <c r="G2626" s="739" t="s">
        <v>17097</v>
      </c>
      <c r="H2626" s="739" t="s">
        <v>17834</v>
      </c>
    </row>
    <row r="2627" spans="1:8">
      <c r="A2627" s="739" t="s">
        <v>4058</v>
      </c>
      <c r="C2627" s="739">
        <v>25318</v>
      </c>
      <c r="H2627" s="739" t="s">
        <v>17835</v>
      </c>
    </row>
    <row r="2628" spans="1:8">
      <c r="A2628" s="739" t="s">
        <v>4058</v>
      </c>
      <c r="C2628" s="739">
        <v>61326</v>
      </c>
      <c r="H2628" s="739" t="s">
        <v>17836</v>
      </c>
    </row>
    <row r="2629" spans="1:8">
      <c r="A2629" s="739" t="s">
        <v>4058</v>
      </c>
      <c r="C2629" s="739">
        <v>11956</v>
      </c>
      <c r="H2629" s="739" t="s">
        <v>17837</v>
      </c>
    </row>
    <row r="2630" spans="1:8">
      <c r="A2630" s="739" t="s">
        <v>17838</v>
      </c>
      <c r="E2630" s="741">
        <v>110</v>
      </c>
      <c r="F2630" s="741">
        <v>2150</v>
      </c>
      <c r="G2630" s="739" t="s">
        <v>17039</v>
      </c>
      <c r="H2630" s="739" t="s">
        <v>17379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17039</v>
      </c>
      <c r="H2631" s="739" t="s">
        <v>17379</v>
      </c>
    </row>
    <row r="2632" spans="1:8">
      <c r="A2632" s="739" t="s">
        <v>17839</v>
      </c>
      <c r="C2632" s="739">
        <v>8608</v>
      </c>
      <c r="H2632" s="739" t="s">
        <v>17840</v>
      </c>
    </row>
    <row r="2633" spans="1:8">
      <c r="A2633" s="739" t="s">
        <v>17841</v>
      </c>
      <c r="C2633" s="739">
        <v>5000</v>
      </c>
      <c r="H2633" s="739" t="s">
        <v>16883</v>
      </c>
    </row>
    <row r="2634" spans="1:8">
      <c r="A2634" s="739" t="s">
        <v>17841</v>
      </c>
      <c r="D2634" s="739">
        <v>5000</v>
      </c>
      <c r="F2634" s="739">
        <v>7050</v>
      </c>
      <c r="H2634" s="739" t="s">
        <v>16883</v>
      </c>
    </row>
    <row r="2635" spans="1:8">
      <c r="A2635" s="739" t="s">
        <v>17841</v>
      </c>
      <c r="E2635" s="741">
        <v>121</v>
      </c>
      <c r="F2635" s="741">
        <v>6929</v>
      </c>
      <c r="G2635" s="739" t="s">
        <v>17097</v>
      </c>
      <c r="H2635" s="739" t="s">
        <v>17842</v>
      </c>
    </row>
    <row r="2636" spans="1:8">
      <c r="A2636" s="739" t="s">
        <v>17841</v>
      </c>
      <c r="E2636" s="739">
        <v>1020</v>
      </c>
      <c r="F2636" s="739">
        <v>5909</v>
      </c>
      <c r="G2636" s="739" t="s">
        <v>17434</v>
      </c>
      <c r="H2636" s="739" t="s">
        <v>17843</v>
      </c>
    </row>
    <row r="2637" spans="1:8">
      <c r="A2637" s="739" t="s">
        <v>17844</v>
      </c>
      <c r="E2637" s="741">
        <v>375</v>
      </c>
      <c r="F2637" s="741">
        <v>5534</v>
      </c>
      <c r="G2637" s="739" t="s">
        <v>7776</v>
      </c>
      <c r="H2637" s="739" t="s">
        <v>17328</v>
      </c>
    </row>
    <row r="2638" spans="1:8">
      <c r="A2638" s="739" t="s">
        <v>17844</v>
      </c>
      <c r="E2638" s="741">
        <v>405</v>
      </c>
      <c r="F2638" s="741">
        <v>5129</v>
      </c>
      <c r="G2638" s="739" t="s">
        <v>17039</v>
      </c>
      <c r="H2638" s="739" t="s">
        <v>17328</v>
      </c>
    </row>
    <row r="2639" spans="1:8">
      <c r="A2639" s="739" t="s">
        <v>17845</v>
      </c>
      <c r="E2639" s="741">
        <v>120</v>
      </c>
      <c r="F2639" s="741">
        <v>5009</v>
      </c>
      <c r="G2639" s="739" t="s">
        <v>7776</v>
      </c>
      <c r="H2639" s="739" t="s">
        <v>17846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17256</v>
      </c>
      <c r="H2640" s="739" t="s">
        <v>17847</v>
      </c>
    </row>
    <row r="2641" spans="1:8">
      <c r="A2641" s="739" t="s">
        <v>17845</v>
      </c>
      <c r="E2641" s="741">
        <v>165</v>
      </c>
      <c r="F2641" s="741">
        <v>4609</v>
      </c>
      <c r="G2641" s="739" t="s">
        <v>17039</v>
      </c>
      <c r="H2641" s="739" t="s">
        <v>17283</v>
      </c>
    </row>
    <row r="2642" spans="1:8">
      <c r="E2642" s="741"/>
      <c r="F2642" s="741"/>
      <c r="H2642" s="846" t="s">
        <v>7954</v>
      </c>
    </row>
    <row r="2643" spans="1:8">
      <c r="A2643" s="739" t="s">
        <v>17848</v>
      </c>
      <c r="E2643" s="741">
        <v>1205</v>
      </c>
      <c r="F2643" s="741">
        <v>3404</v>
      </c>
      <c r="G2643" s="739" t="s">
        <v>17112</v>
      </c>
      <c r="H2643" s="739" t="s">
        <v>17849</v>
      </c>
    </row>
    <row r="2644" spans="1:8">
      <c r="A2644" s="739" t="s">
        <v>17848</v>
      </c>
      <c r="E2644" s="741">
        <v>187</v>
      </c>
      <c r="F2644" s="741">
        <v>3217</v>
      </c>
      <c r="G2644" s="741" t="s">
        <v>17175</v>
      </c>
      <c r="H2644" s="739" t="s">
        <v>17850</v>
      </c>
    </row>
    <row r="2645" spans="1:8">
      <c r="A2645" s="739" t="s">
        <v>17851</v>
      </c>
      <c r="E2645" s="741">
        <v>280</v>
      </c>
      <c r="F2645" s="741">
        <v>2937</v>
      </c>
      <c r="G2645" s="739" t="s">
        <v>17039</v>
      </c>
      <c r="H2645" s="739" t="s">
        <v>16849</v>
      </c>
    </row>
    <row r="2646" spans="1:8">
      <c r="A2646" s="739" t="s">
        <v>17851</v>
      </c>
      <c r="E2646" s="741">
        <v>275</v>
      </c>
      <c r="F2646" s="741">
        <v>2662</v>
      </c>
      <c r="G2646" s="739" t="s">
        <v>17039</v>
      </c>
      <c r="H2646" s="739" t="s">
        <v>17283</v>
      </c>
    </row>
    <row r="2647" spans="1:8">
      <c r="A2647" s="739" t="s">
        <v>17852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17097</v>
      </c>
      <c r="H2648" s="739" t="s">
        <v>17853</v>
      </c>
    </row>
    <row r="2649" spans="1:8" ht="33">
      <c r="A2649" s="739" t="s">
        <v>17854</v>
      </c>
      <c r="C2649" s="739">
        <v>50000</v>
      </c>
      <c r="H2649" s="836" t="s">
        <v>17855</v>
      </c>
    </row>
    <row r="2650" spans="1:8">
      <c r="A2650" s="739" t="s">
        <v>17856</v>
      </c>
      <c r="C2650" s="739">
        <v>17000</v>
      </c>
      <c r="H2650" s="739" t="s">
        <v>17857</v>
      </c>
    </row>
    <row r="2651" spans="1:8">
      <c r="A2651" s="739" t="s">
        <v>17858</v>
      </c>
      <c r="E2651" s="739">
        <v>149</v>
      </c>
      <c r="F2651" s="741">
        <v>2453</v>
      </c>
      <c r="G2651" s="739" t="s">
        <v>17203</v>
      </c>
      <c r="H2651" s="739" t="s">
        <v>17163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17859</v>
      </c>
    </row>
    <row r="2653" spans="1:8">
      <c r="A2653" s="739" t="s">
        <v>17860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17860</v>
      </c>
      <c r="E2654" s="739">
        <v>1300</v>
      </c>
      <c r="F2654" s="741">
        <v>6148</v>
      </c>
      <c r="H2654" s="739" t="s">
        <v>17861</v>
      </c>
    </row>
    <row r="2655" spans="1:8">
      <c r="A2655" s="739" t="s">
        <v>17860</v>
      </c>
      <c r="E2655" s="739">
        <v>900</v>
      </c>
      <c r="F2655" s="741">
        <v>5248</v>
      </c>
      <c r="H2655" s="739" t="s">
        <v>17862</v>
      </c>
    </row>
    <row r="2656" spans="1:8">
      <c r="A2656" s="739" t="s">
        <v>17860</v>
      </c>
      <c r="E2656" s="739">
        <v>500</v>
      </c>
      <c r="F2656" s="741">
        <v>4748</v>
      </c>
      <c r="H2656" s="739" t="s">
        <v>17863</v>
      </c>
    </row>
    <row r="2657" spans="1:8">
      <c r="A2657" s="739" t="s">
        <v>17860</v>
      </c>
      <c r="E2657" s="741">
        <v>110</v>
      </c>
      <c r="F2657" s="741">
        <v>4638</v>
      </c>
      <c r="G2657" s="739" t="s">
        <v>17039</v>
      </c>
      <c r="H2657" s="739" t="s">
        <v>17864</v>
      </c>
    </row>
    <row r="2658" spans="1:8">
      <c r="A2658" s="739" t="s">
        <v>17860</v>
      </c>
      <c r="E2658" s="741">
        <v>95</v>
      </c>
      <c r="F2658" s="741">
        <v>4543</v>
      </c>
      <c r="G2658" s="739" t="s">
        <v>17039</v>
      </c>
      <c r="H2658" s="739" t="s">
        <v>17865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17039</v>
      </c>
      <c r="H2659" s="739" t="s">
        <v>17866</v>
      </c>
    </row>
    <row r="2660" spans="1:8">
      <c r="A2660" s="739" t="s">
        <v>17867</v>
      </c>
      <c r="E2660" s="741">
        <v>121</v>
      </c>
      <c r="F2660" s="741">
        <v>4312</v>
      </c>
      <c r="G2660" s="739" t="s">
        <v>17097</v>
      </c>
      <c r="H2660" s="739" t="s">
        <v>17868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17869</v>
      </c>
      <c r="E2662" s="739">
        <v>220</v>
      </c>
      <c r="F2662" s="741">
        <v>4092</v>
      </c>
      <c r="G2662" s="739" t="s">
        <v>6972</v>
      </c>
      <c r="H2662" s="739" t="s">
        <v>17870</v>
      </c>
    </row>
    <row r="2663" spans="1:8">
      <c r="A2663" s="739" t="s">
        <v>17871</v>
      </c>
      <c r="E2663" s="739">
        <v>300</v>
      </c>
      <c r="F2663" s="739">
        <v>3792</v>
      </c>
      <c r="G2663" s="739" t="s">
        <v>17193</v>
      </c>
      <c r="H2663" s="739" t="s">
        <v>17770</v>
      </c>
    </row>
    <row r="2664" spans="1:8">
      <c r="A2664" s="739" t="s">
        <v>17872</v>
      </c>
      <c r="E2664" s="741">
        <v>200</v>
      </c>
      <c r="F2664" s="741">
        <v>3592</v>
      </c>
      <c r="G2664" s="739" t="s">
        <v>7776</v>
      </c>
      <c r="H2664" s="739" t="s">
        <v>17873</v>
      </c>
    </row>
    <row r="2665" spans="1:8">
      <c r="A2665" s="739" t="s">
        <v>17872</v>
      </c>
      <c r="E2665" s="741">
        <v>280</v>
      </c>
      <c r="F2665" s="741">
        <v>3312</v>
      </c>
      <c r="G2665" s="739" t="s">
        <v>17039</v>
      </c>
      <c r="H2665" s="739" t="s">
        <v>17873</v>
      </c>
    </row>
    <row r="2666" spans="1:8">
      <c r="A2666" s="739" t="s">
        <v>17872</v>
      </c>
      <c r="E2666" s="741">
        <v>1205</v>
      </c>
      <c r="F2666" s="741">
        <v>2107</v>
      </c>
      <c r="G2666" s="739" t="s">
        <v>17112</v>
      </c>
      <c r="H2666" s="739" t="s">
        <v>17874</v>
      </c>
    </row>
    <row r="2667" spans="1:8">
      <c r="A2667" s="739" t="s">
        <v>17875</v>
      </c>
      <c r="E2667" s="741">
        <v>18</v>
      </c>
      <c r="F2667" s="741">
        <v>2089</v>
      </c>
      <c r="G2667" s="739" t="s">
        <v>17203</v>
      </c>
      <c r="H2667" s="739" t="s">
        <v>7986</v>
      </c>
    </row>
    <row r="2668" spans="1:8">
      <c r="A2668" s="739" t="s">
        <v>17875</v>
      </c>
      <c r="E2668" s="741">
        <v>248</v>
      </c>
      <c r="F2668" s="741">
        <v>1841</v>
      </c>
      <c r="G2668" s="739" t="s">
        <v>17330</v>
      </c>
      <c r="H2668" s="741" t="s">
        <v>7799</v>
      </c>
    </row>
    <row r="2669" spans="1:8">
      <c r="A2669" s="739" t="s">
        <v>17876</v>
      </c>
      <c r="E2669" s="741">
        <v>32</v>
      </c>
      <c r="F2669" s="741">
        <v>1809</v>
      </c>
      <c r="G2669" s="739" t="s">
        <v>17039</v>
      </c>
      <c r="H2669" s="739" t="s">
        <v>17877</v>
      </c>
    </row>
    <row r="2670" spans="1:8">
      <c r="A2670" s="739" t="s">
        <v>7988</v>
      </c>
      <c r="C2670" s="739">
        <v>17000</v>
      </c>
      <c r="H2670" s="739" t="s">
        <v>17878</v>
      </c>
    </row>
    <row r="2671" spans="1:8">
      <c r="A2671" s="739" t="s">
        <v>17879</v>
      </c>
      <c r="C2671" s="739">
        <v>18613</v>
      </c>
      <c r="H2671" s="739" t="s">
        <v>17880</v>
      </c>
    </row>
    <row r="2672" spans="1:8">
      <c r="A2672" s="739" t="s">
        <v>17881</v>
      </c>
      <c r="C2672" s="739">
        <v>30723</v>
      </c>
      <c r="H2672" s="739" t="s">
        <v>17882</v>
      </c>
    </row>
    <row r="2673" spans="1:8">
      <c r="A2673" s="739" t="s">
        <v>17881</v>
      </c>
      <c r="C2673" s="739">
        <v>25318</v>
      </c>
      <c r="H2673" s="739" t="s">
        <v>7994</v>
      </c>
    </row>
    <row r="2674" spans="1:8">
      <c r="A2674" s="739" t="s">
        <v>17881</v>
      </c>
      <c r="C2674" s="739">
        <v>61326</v>
      </c>
      <c r="H2674" s="739" t="s">
        <v>17883</v>
      </c>
    </row>
    <row r="2675" spans="1:8">
      <c r="A2675" s="739" t="s">
        <v>17881</v>
      </c>
      <c r="C2675" s="739">
        <v>15000</v>
      </c>
      <c r="H2675" s="739" t="s">
        <v>17884</v>
      </c>
    </row>
    <row r="2676" spans="1:8">
      <c r="A2676" s="739" t="s">
        <v>17885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17097</v>
      </c>
      <c r="H2677" s="739" t="s">
        <v>17886</v>
      </c>
    </row>
    <row r="2678" spans="1:8">
      <c r="A2678" s="739" t="s">
        <v>17887</v>
      </c>
      <c r="E2678" s="741">
        <v>7</v>
      </c>
      <c r="F2678" s="741">
        <v>1700</v>
      </c>
      <c r="G2678" s="739" t="s">
        <v>17097</v>
      </c>
      <c r="H2678" s="739" t="s">
        <v>17888</v>
      </c>
    </row>
    <row r="2679" spans="1:8">
      <c r="A2679" s="739" t="s">
        <v>17889</v>
      </c>
      <c r="D2679" s="739">
        <v>5000</v>
      </c>
      <c r="E2679" s="741"/>
      <c r="F2679" s="741">
        <v>6700</v>
      </c>
      <c r="H2679" s="739" t="s">
        <v>16883</v>
      </c>
    </row>
    <row r="2680" spans="1:8">
      <c r="A2680" s="739" t="s">
        <v>17889</v>
      </c>
      <c r="E2680" s="741">
        <v>1205</v>
      </c>
      <c r="F2680" s="741">
        <v>5495</v>
      </c>
      <c r="G2680" s="739" t="s">
        <v>17112</v>
      </c>
      <c r="H2680" s="739" t="s">
        <v>17890</v>
      </c>
    </row>
    <row r="2681" spans="1:8">
      <c r="A2681" s="739" t="s">
        <v>17891</v>
      </c>
      <c r="E2681" s="741">
        <v>300</v>
      </c>
      <c r="F2681" s="741">
        <v>5195</v>
      </c>
      <c r="H2681" s="739" t="s">
        <v>17892</v>
      </c>
    </row>
    <row r="2682" spans="1:8">
      <c r="A2682" s="739" t="s">
        <v>17893</v>
      </c>
      <c r="E2682" s="741">
        <v>35</v>
      </c>
      <c r="F2682" s="741">
        <v>5160</v>
      </c>
      <c r="G2682" s="739" t="s">
        <v>17097</v>
      </c>
      <c r="H2682" s="739" t="s">
        <v>17894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17097</v>
      </c>
      <c r="H2683" s="739" t="s">
        <v>17895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17175</v>
      </c>
      <c r="H2684" s="739" t="s">
        <v>17896</v>
      </c>
    </row>
    <row r="2685" spans="1:8">
      <c r="A2685" s="739" t="s">
        <v>17897</v>
      </c>
      <c r="E2685" s="739">
        <v>264</v>
      </c>
      <c r="F2685" s="741">
        <v>4662</v>
      </c>
      <c r="G2685" s="739" t="s">
        <v>6972</v>
      </c>
      <c r="H2685" s="739" t="s">
        <v>17898</v>
      </c>
    </row>
    <row r="2686" spans="1:8">
      <c r="A2686" s="739" t="s">
        <v>17899</v>
      </c>
      <c r="E2686" s="741">
        <v>35</v>
      </c>
      <c r="F2686" s="741">
        <v>4627</v>
      </c>
      <c r="G2686" s="739" t="s">
        <v>17097</v>
      </c>
      <c r="H2686" s="739" t="s">
        <v>17900</v>
      </c>
    </row>
    <row r="2687" spans="1:8">
      <c r="A2687" s="739" t="s">
        <v>8014</v>
      </c>
      <c r="C2687" s="739">
        <v>17000</v>
      </c>
      <c r="H2687" s="739" t="s">
        <v>17901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17039</v>
      </c>
      <c r="H2688" s="739" t="s">
        <v>17326</v>
      </c>
    </row>
    <row r="2689" spans="1:8">
      <c r="A2689" s="739" t="s">
        <v>17902</v>
      </c>
      <c r="E2689" s="741">
        <v>25</v>
      </c>
      <c r="F2689" s="741">
        <v>4352</v>
      </c>
      <c r="G2689" s="739" t="s">
        <v>17039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17903</v>
      </c>
    </row>
    <row r="2691" spans="1:8">
      <c r="A2691" s="739" t="s">
        <v>17904</v>
      </c>
      <c r="C2691" s="739">
        <v>61326</v>
      </c>
      <c r="H2691" s="739" t="s">
        <v>17905</v>
      </c>
    </row>
    <row r="2692" spans="1:8">
      <c r="A2692" s="739" t="s">
        <v>17904</v>
      </c>
      <c r="C2692" s="739">
        <v>34800</v>
      </c>
      <c r="H2692" s="739" t="s">
        <v>8022</v>
      </c>
    </row>
    <row r="2693" spans="1:8">
      <c r="A2693" s="739" t="s">
        <v>17904</v>
      </c>
      <c r="C2693" s="739">
        <v>2412</v>
      </c>
      <c r="H2693" s="739" t="s">
        <v>17906</v>
      </c>
    </row>
    <row r="2694" spans="1:8">
      <c r="A2694" s="739" t="s">
        <v>17904</v>
      </c>
      <c r="C2694" s="739">
        <v>10047</v>
      </c>
      <c r="H2694" s="739" t="s">
        <v>17907</v>
      </c>
    </row>
    <row r="2695" spans="1:8">
      <c r="A2695" s="739" t="s">
        <v>17908</v>
      </c>
      <c r="E2695" s="741">
        <v>32</v>
      </c>
      <c r="F2695" s="741">
        <v>4320</v>
      </c>
      <c r="G2695" s="739" t="s">
        <v>17039</v>
      </c>
      <c r="H2695" s="739" t="s">
        <v>17909</v>
      </c>
    </row>
    <row r="2696" spans="1:8">
      <c r="A2696" s="739" t="s">
        <v>17908</v>
      </c>
      <c r="E2696" s="741">
        <v>187</v>
      </c>
      <c r="F2696" s="741">
        <v>4133</v>
      </c>
      <c r="G2696" s="739" t="s">
        <v>17330</v>
      </c>
      <c r="H2696" s="739" t="s">
        <v>17910</v>
      </c>
    </row>
    <row r="2697" spans="1:8">
      <c r="A2697" s="739" t="s">
        <v>17908</v>
      </c>
      <c r="E2697" s="741">
        <v>155</v>
      </c>
      <c r="F2697" s="741">
        <v>3978</v>
      </c>
      <c r="G2697" s="739" t="s">
        <v>17330</v>
      </c>
      <c r="H2697" s="739" t="s">
        <v>17911</v>
      </c>
    </row>
    <row r="2698" spans="1:8">
      <c r="A2698" s="739" t="s">
        <v>17912</v>
      </c>
      <c r="E2698" s="741">
        <v>65</v>
      </c>
      <c r="F2698" s="741">
        <v>3913</v>
      </c>
      <c r="G2698" s="739" t="s">
        <v>17330</v>
      </c>
      <c r="H2698" s="739" t="s">
        <v>8028</v>
      </c>
    </row>
    <row r="2699" spans="1:8">
      <c r="A2699" s="739" t="s">
        <v>17912</v>
      </c>
      <c r="E2699" s="741">
        <v>100</v>
      </c>
      <c r="F2699" s="741">
        <v>3813</v>
      </c>
      <c r="G2699" s="739" t="s">
        <v>17039</v>
      </c>
      <c r="H2699" s="739" t="s">
        <v>17913</v>
      </c>
    </row>
    <row r="2700" spans="1:8">
      <c r="A2700" s="739" t="s">
        <v>17914</v>
      </c>
      <c r="C2700" s="739">
        <v>9250</v>
      </c>
      <c r="H2700" s="739" t="s">
        <v>17915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17039</v>
      </c>
      <c r="H2701" s="739" t="s">
        <v>17916</v>
      </c>
    </row>
    <row r="2702" spans="1:8">
      <c r="A2702" s="739" t="s">
        <v>17917</v>
      </c>
      <c r="E2702" s="741">
        <v>195</v>
      </c>
      <c r="F2702" s="741">
        <v>3418</v>
      </c>
      <c r="G2702" s="739" t="s">
        <v>7776</v>
      </c>
      <c r="H2702" s="739" t="s">
        <v>17916</v>
      </c>
    </row>
    <row r="2703" spans="1:8">
      <c r="A2703" s="739" t="s">
        <v>17918</v>
      </c>
      <c r="E2703" s="741">
        <v>1205</v>
      </c>
      <c r="F2703" s="741">
        <v>2213</v>
      </c>
      <c r="G2703" s="739" t="s">
        <v>17112</v>
      </c>
      <c r="H2703" s="739" t="s">
        <v>17919</v>
      </c>
    </row>
    <row r="2704" spans="1:8">
      <c r="A2704" s="739" t="s">
        <v>17920</v>
      </c>
      <c r="C2704" s="739">
        <v>200030</v>
      </c>
      <c r="E2704" s="834"/>
      <c r="F2704" s="834"/>
      <c r="G2704" s="834"/>
      <c r="H2704" s="741" t="s">
        <v>17526</v>
      </c>
    </row>
    <row r="2705" spans="1:8">
      <c r="A2705" s="739" t="s">
        <v>17920</v>
      </c>
      <c r="E2705" s="741">
        <v>18</v>
      </c>
      <c r="F2705" s="741">
        <v>2195</v>
      </c>
      <c r="G2705" s="739" t="s">
        <v>17203</v>
      </c>
      <c r="H2705" s="739" t="s">
        <v>17921</v>
      </c>
    </row>
    <row r="2706" spans="1:8">
      <c r="A2706" s="739" t="s">
        <v>17920</v>
      </c>
      <c r="E2706" s="741">
        <v>200</v>
      </c>
      <c r="F2706" s="741">
        <v>1995</v>
      </c>
      <c r="G2706" s="739" t="s">
        <v>17039</v>
      </c>
      <c r="H2706" s="739" t="s">
        <v>8040</v>
      </c>
    </row>
    <row r="2707" spans="1:8">
      <c r="A2707" s="739" t="s">
        <v>17922</v>
      </c>
      <c r="C2707" s="739">
        <v>17000</v>
      </c>
      <c r="H2707" s="739" t="s">
        <v>17923</v>
      </c>
    </row>
    <row r="2708" spans="1:8">
      <c r="A2708" s="739" t="s">
        <v>17922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17256</v>
      </c>
      <c r="H2709" s="739" t="s">
        <v>17924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17924</v>
      </c>
    </row>
    <row r="2711" spans="1:8">
      <c r="A2711" s="739" t="s">
        <v>8046</v>
      </c>
      <c r="C2711" s="739">
        <v>25318</v>
      </c>
      <c r="H2711" s="739" t="s">
        <v>17925</v>
      </c>
    </row>
    <row r="2712" spans="1:8">
      <c r="A2712" s="739" t="s">
        <v>17926</v>
      </c>
      <c r="C2712" s="739">
        <v>61326</v>
      </c>
      <c r="H2712" s="739" t="s">
        <v>17927</v>
      </c>
    </row>
    <row r="2713" spans="1:8">
      <c r="A2713" s="739" t="s">
        <v>17928</v>
      </c>
      <c r="C2713" s="739">
        <v>8556</v>
      </c>
      <c r="H2713" s="739" t="s">
        <v>17929</v>
      </c>
    </row>
    <row r="2714" spans="1:8">
      <c r="A2714" s="739" t="s">
        <v>17930</v>
      </c>
      <c r="C2714" s="739">
        <v>33182</v>
      </c>
      <c r="H2714" s="739" t="s">
        <v>17931</v>
      </c>
    </row>
    <row r="2715" spans="1:8">
      <c r="A2715" s="739" t="s">
        <v>17930</v>
      </c>
      <c r="E2715" s="741">
        <v>50</v>
      </c>
      <c r="F2715" s="741">
        <v>1335</v>
      </c>
      <c r="G2715" s="739" t="s">
        <v>17097</v>
      </c>
      <c r="H2715" s="739" t="s">
        <v>17932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17933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17934</v>
      </c>
      <c r="E2718" s="741">
        <v>192</v>
      </c>
      <c r="F2718" s="741">
        <v>6143</v>
      </c>
      <c r="G2718" s="741" t="s">
        <v>17175</v>
      </c>
      <c r="H2718" s="739" t="s">
        <v>17935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17112</v>
      </c>
      <c r="H2719" s="739" t="s">
        <v>17936</v>
      </c>
    </row>
    <row r="2720" spans="1:8">
      <c r="A2720" s="739" t="s">
        <v>17937</v>
      </c>
      <c r="E2720" s="741">
        <v>330</v>
      </c>
      <c r="F2720" s="741">
        <v>4608</v>
      </c>
      <c r="G2720" s="739" t="s">
        <v>17039</v>
      </c>
      <c r="H2720" s="739" t="s">
        <v>17938</v>
      </c>
    </row>
    <row r="2721" spans="1:8">
      <c r="A2721" s="739" t="s">
        <v>17937</v>
      </c>
      <c r="E2721" s="741">
        <v>345</v>
      </c>
      <c r="F2721" s="741">
        <v>4263</v>
      </c>
      <c r="G2721" s="739" t="s">
        <v>17039</v>
      </c>
      <c r="H2721" s="739" t="s">
        <v>17939</v>
      </c>
    </row>
    <row r="2722" spans="1:8">
      <c r="A2722" s="739" t="s">
        <v>17940</v>
      </c>
      <c r="C2722" s="739">
        <v>1560</v>
      </c>
      <c r="H2722" s="739" t="s">
        <v>17941</v>
      </c>
    </row>
    <row r="2723" spans="1:8">
      <c r="A2723" s="739" t="s">
        <v>17940</v>
      </c>
      <c r="C2723" s="739">
        <v>12390</v>
      </c>
      <c r="H2723" s="739" t="s">
        <v>17942</v>
      </c>
    </row>
    <row r="2724" spans="1:8">
      <c r="A2724" s="739" t="s">
        <v>17943</v>
      </c>
      <c r="E2724" s="741">
        <v>36</v>
      </c>
      <c r="F2724" s="741">
        <v>4227</v>
      </c>
      <c r="G2724" s="739" t="s">
        <v>17075</v>
      </c>
      <c r="H2724" s="739" t="s">
        <v>17944</v>
      </c>
    </row>
    <row r="2725" spans="1:8">
      <c r="A2725" s="739" t="s">
        <v>17945</v>
      </c>
      <c r="E2725" s="739">
        <v>72</v>
      </c>
      <c r="F2725" s="739">
        <v>4155</v>
      </c>
      <c r="G2725" s="739" t="s">
        <v>17097</v>
      </c>
      <c r="H2725" s="739" t="s">
        <v>17946</v>
      </c>
    </row>
    <row r="2726" spans="1:8">
      <c r="A2726" s="739" t="s">
        <v>17908</v>
      </c>
      <c r="E2726" s="741">
        <v>840</v>
      </c>
      <c r="F2726" s="741">
        <v>3315</v>
      </c>
      <c r="G2726" s="739" t="s">
        <v>17330</v>
      </c>
      <c r="H2726" s="739" t="s">
        <v>17947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17097</v>
      </c>
      <c r="H2727" s="739" t="s">
        <v>17948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17949</v>
      </c>
    </row>
    <row r="2729" spans="1:8">
      <c r="A2729" s="739" t="s">
        <v>17950</v>
      </c>
      <c r="E2729" s="741">
        <v>57</v>
      </c>
      <c r="F2729" s="741">
        <v>2023</v>
      </c>
      <c r="G2729" s="739" t="s">
        <v>17140</v>
      </c>
      <c r="H2729" s="739" t="s">
        <v>8076</v>
      </c>
    </row>
    <row r="2730" spans="1:8">
      <c r="A2730" s="739" t="s">
        <v>17951</v>
      </c>
      <c r="E2730" s="739">
        <v>52</v>
      </c>
      <c r="F2730" s="741">
        <v>1971</v>
      </c>
      <c r="G2730" s="739" t="s">
        <v>17097</v>
      </c>
      <c r="H2730" s="739" t="s">
        <v>17952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17097</v>
      </c>
      <c r="H2731" s="739" t="s">
        <v>17953</v>
      </c>
    </row>
    <row r="2732" spans="1:8">
      <c r="A2732" s="739" t="s">
        <v>17954</v>
      </c>
      <c r="E2732" s="739">
        <v>30</v>
      </c>
      <c r="F2732" s="741">
        <v>1691</v>
      </c>
      <c r="G2732" s="739" t="s">
        <v>17097</v>
      </c>
      <c r="H2732" s="739" t="s">
        <v>8080</v>
      </c>
    </row>
    <row r="2733" spans="1:8">
      <c r="A2733" s="739" t="s">
        <v>17954</v>
      </c>
      <c r="E2733" s="741">
        <v>18</v>
      </c>
      <c r="F2733" s="741">
        <v>1673</v>
      </c>
      <c r="G2733" s="739" t="s">
        <v>6913</v>
      </c>
      <c r="H2733" s="739" t="s">
        <v>17955</v>
      </c>
    </row>
    <row r="2734" spans="1:8">
      <c r="A2734" s="739" t="s">
        <v>17956</v>
      </c>
      <c r="C2734" s="739">
        <v>17000</v>
      </c>
      <c r="H2734" s="739" t="s">
        <v>17957</v>
      </c>
    </row>
    <row r="2735" spans="1:8">
      <c r="A2735" s="739" t="s">
        <v>17958</v>
      </c>
      <c r="C2735" s="739">
        <v>24508</v>
      </c>
      <c r="H2735" s="739" t="s">
        <v>17959</v>
      </c>
    </row>
    <row r="2736" spans="1:8">
      <c r="A2736" s="739" t="s">
        <v>17956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17960</v>
      </c>
    </row>
    <row r="2738" spans="1:8">
      <c r="A2738" s="739" t="s">
        <v>17961</v>
      </c>
      <c r="E2738" s="741">
        <v>270</v>
      </c>
      <c r="F2738" s="741">
        <v>1368</v>
      </c>
      <c r="G2738" s="739" t="s">
        <v>7776</v>
      </c>
      <c r="H2738" s="739" t="s">
        <v>17962</v>
      </c>
    </row>
    <row r="2739" spans="1:8">
      <c r="A2739" s="739" t="s">
        <v>17961</v>
      </c>
      <c r="E2739" s="741">
        <v>255</v>
      </c>
      <c r="F2739" s="741">
        <v>1113</v>
      </c>
      <c r="G2739" s="739" t="s">
        <v>17039</v>
      </c>
      <c r="H2739" s="739" t="s">
        <v>17962</v>
      </c>
    </row>
    <row r="2740" spans="1:8">
      <c r="A2740" s="739" t="s">
        <v>17963</v>
      </c>
      <c r="C2740" s="739">
        <v>30000</v>
      </c>
      <c r="E2740" s="741"/>
      <c r="F2740" s="741"/>
      <c r="H2740" s="739" t="s">
        <v>17964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17965</v>
      </c>
    </row>
    <row r="2742" spans="1:8">
      <c r="A2742" s="739" t="s">
        <v>17966</v>
      </c>
      <c r="D2742" s="739">
        <v>5000</v>
      </c>
      <c r="E2742" s="741"/>
      <c r="F2742" s="741">
        <v>5703</v>
      </c>
      <c r="H2742" s="739" t="s">
        <v>16883</v>
      </c>
    </row>
    <row r="2743" spans="1:8">
      <c r="A2743" s="739" t="s">
        <v>17967</v>
      </c>
      <c r="E2743" s="741">
        <v>1205</v>
      </c>
      <c r="F2743" s="741">
        <v>4498</v>
      </c>
      <c r="G2743" s="739" t="s">
        <v>17112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17968</v>
      </c>
    </row>
    <row r="2745" spans="1:8">
      <c r="A2745" s="739" t="s">
        <v>17969</v>
      </c>
      <c r="E2745" s="741">
        <v>255</v>
      </c>
      <c r="F2745" s="741">
        <v>4044</v>
      </c>
      <c r="G2745" s="739" t="s">
        <v>17039</v>
      </c>
      <c r="H2745" s="739" t="s">
        <v>17962</v>
      </c>
    </row>
    <row r="2746" spans="1:8">
      <c r="A2746" s="739" t="s">
        <v>17969</v>
      </c>
      <c r="E2746" s="741">
        <v>250</v>
      </c>
      <c r="F2746" s="741">
        <v>3794</v>
      </c>
      <c r="G2746" s="739" t="s">
        <v>17039</v>
      </c>
      <c r="H2746" s="739" t="s">
        <v>17962</v>
      </c>
    </row>
    <row r="2747" spans="1:8">
      <c r="A2747" s="739" t="s">
        <v>3957</v>
      </c>
      <c r="C2747" s="739">
        <v>17000</v>
      </c>
      <c r="H2747" s="739" t="s">
        <v>17970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17971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17972</v>
      </c>
    </row>
    <row r="2751" spans="1:8">
      <c r="A2751" s="739" t="s">
        <v>8103</v>
      </c>
      <c r="C2751" s="739">
        <v>8886</v>
      </c>
      <c r="H2751" s="739" t="s">
        <v>17973</v>
      </c>
    </row>
    <row r="2752" spans="1:8">
      <c r="A2752" s="739" t="s">
        <v>17974</v>
      </c>
      <c r="C2752" s="739">
        <v>25318</v>
      </c>
      <c r="H2752" s="739" t="s">
        <v>8106</v>
      </c>
    </row>
    <row r="2753" spans="1:8">
      <c r="A2753" s="739" t="s">
        <v>17974</v>
      </c>
      <c r="C2753" s="739">
        <v>61326</v>
      </c>
      <c r="H2753" s="739" t="s">
        <v>17975</v>
      </c>
    </row>
    <row r="2754" spans="1:8">
      <c r="A2754" s="739" t="s">
        <v>17974</v>
      </c>
      <c r="C2754" s="739">
        <v>19000</v>
      </c>
      <c r="H2754" s="739" t="s">
        <v>17976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17039</v>
      </c>
      <c r="H2755" s="739" t="s">
        <v>17977</v>
      </c>
    </row>
    <row r="2756" spans="1:8">
      <c r="A2756" s="739" t="s">
        <v>17978</v>
      </c>
      <c r="E2756" s="741">
        <v>190</v>
      </c>
      <c r="F2756" s="741">
        <v>3094</v>
      </c>
      <c r="G2756" s="739" t="s">
        <v>7776</v>
      </c>
      <c r="H2756" s="739" t="s">
        <v>17977</v>
      </c>
    </row>
    <row r="2757" spans="1:8">
      <c r="A2757" s="739" t="s">
        <v>17979</v>
      </c>
      <c r="E2757" s="739">
        <v>45</v>
      </c>
      <c r="F2757" s="741">
        <v>3049</v>
      </c>
      <c r="G2757" s="739" t="s">
        <v>17097</v>
      </c>
      <c r="H2757" s="739" t="s">
        <v>17980</v>
      </c>
    </row>
    <row r="2758" spans="1:8">
      <c r="A2758" s="739" t="s">
        <v>17981</v>
      </c>
      <c r="E2758" s="741">
        <v>145</v>
      </c>
      <c r="F2758" s="741">
        <v>2904</v>
      </c>
      <c r="G2758" s="739" t="s">
        <v>17256</v>
      </c>
      <c r="H2758" s="739" t="s">
        <v>8114</v>
      </c>
    </row>
    <row r="2759" spans="1:8">
      <c r="A2759" s="739" t="s">
        <v>17981</v>
      </c>
      <c r="E2759" s="741">
        <v>155</v>
      </c>
      <c r="F2759" s="741">
        <v>2749</v>
      </c>
      <c r="G2759" s="739" t="s">
        <v>17039</v>
      </c>
      <c r="H2759" s="739" t="s">
        <v>17982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17983</v>
      </c>
      <c r="E2761" s="739">
        <v>32</v>
      </c>
      <c r="F2761" s="741">
        <v>2692</v>
      </c>
      <c r="G2761" s="739" t="s">
        <v>17097</v>
      </c>
      <c r="H2761" s="739" t="s">
        <v>8117</v>
      </c>
    </row>
    <row r="2762" spans="1:8">
      <c r="A2762" s="739" t="s">
        <v>17984</v>
      </c>
      <c r="B2762" s="739">
        <v>50000</v>
      </c>
      <c r="F2762" s="741"/>
      <c r="H2762" s="739" t="s">
        <v>17985</v>
      </c>
    </row>
    <row r="2763" spans="1:8">
      <c r="A2763" s="739" t="s">
        <v>17984</v>
      </c>
      <c r="C2763" s="739">
        <v>130030</v>
      </c>
      <c r="E2763" s="834"/>
      <c r="F2763" s="834"/>
      <c r="G2763" s="834"/>
      <c r="H2763" s="741" t="s">
        <v>17986</v>
      </c>
    </row>
    <row r="2764" spans="1:8">
      <c r="A2764" s="739" t="s">
        <v>17987</v>
      </c>
      <c r="B2764" s="739">
        <v>130000</v>
      </c>
      <c r="E2764" s="834"/>
      <c r="F2764" s="834"/>
      <c r="G2764" s="834"/>
      <c r="H2764" s="741" t="s">
        <v>17988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17112</v>
      </c>
      <c r="H2765" s="739" t="s">
        <v>17989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17990</v>
      </c>
      <c r="C2767" s="739">
        <v>17000</v>
      </c>
      <c r="H2767" s="739" t="s">
        <v>17991</v>
      </c>
    </row>
    <row r="2768" spans="1:8">
      <c r="A2768" s="739" t="s">
        <v>3235</v>
      </c>
      <c r="C2768" s="739">
        <v>25318</v>
      </c>
      <c r="H2768" s="739" t="s">
        <v>17992</v>
      </c>
    </row>
    <row r="2769" spans="1:8">
      <c r="A2769" s="739" t="s">
        <v>3235</v>
      </c>
      <c r="C2769" s="739">
        <v>61326</v>
      </c>
      <c r="H2769" s="739" t="s">
        <v>17993</v>
      </c>
    </row>
    <row r="2770" spans="1:8">
      <c r="A2770" s="739" t="s">
        <v>3235</v>
      </c>
      <c r="C2770" s="739">
        <v>54000</v>
      </c>
      <c r="H2770" s="739" t="s">
        <v>17994</v>
      </c>
    </row>
    <row r="2771" spans="1:8">
      <c r="A2771" s="739" t="s">
        <v>3235</v>
      </c>
      <c r="C2771" s="739">
        <v>50000</v>
      </c>
      <c r="F2771" s="741"/>
      <c r="H2771" s="739" t="s">
        <v>17995</v>
      </c>
    </row>
    <row r="2772" spans="1:8">
      <c r="A2772" s="739" t="s">
        <v>3235</v>
      </c>
      <c r="C2772" s="739">
        <v>3400</v>
      </c>
      <c r="H2772" s="739" t="s">
        <v>17996</v>
      </c>
    </row>
    <row r="2773" spans="1:8">
      <c r="A2773" s="739" t="s">
        <v>3235</v>
      </c>
      <c r="C2773" s="739">
        <v>5976</v>
      </c>
      <c r="H2773" s="739" t="s">
        <v>17997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17203</v>
      </c>
      <c r="H2774" s="739" t="s">
        <v>17998</v>
      </c>
    </row>
    <row r="2775" spans="1:8">
      <c r="A2775" s="739" t="s">
        <v>17999</v>
      </c>
      <c r="C2775" s="739">
        <v>32615</v>
      </c>
      <c r="H2775" s="739" t="s">
        <v>18000</v>
      </c>
    </row>
    <row r="2776" spans="1:8">
      <c r="A2776" s="739" t="s">
        <v>17999</v>
      </c>
      <c r="C2776" s="739">
        <v>38571</v>
      </c>
      <c r="H2776" s="739" t="s">
        <v>18001</v>
      </c>
    </row>
    <row r="2777" spans="1:8">
      <c r="A2777" s="739" t="s">
        <v>18002</v>
      </c>
      <c r="E2777" s="739">
        <v>92</v>
      </c>
      <c r="F2777" s="739">
        <v>1377</v>
      </c>
      <c r="G2777" s="739" t="s">
        <v>17039</v>
      </c>
      <c r="H2777" s="739" t="s">
        <v>17179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17097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17330</v>
      </c>
      <c r="H2779" s="739" t="s">
        <v>18003</v>
      </c>
    </row>
    <row r="2780" spans="1:8">
      <c r="A2780" s="739" t="s">
        <v>18004</v>
      </c>
      <c r="D2780" s="739">
        <v>5000</v>
      </c>
      <c r="E2780" s="741"/>
      <c r="F2780" s="741">
        <v>6192</v>
      </c>
      <c r="H2780" s="739" t="s">
        <v>16883</v>
      </c>
    </row>
    <row r="2781" spans="1:8">
      <c r="A2781" s="739" t="s">
        <v>18005</v>
      </c>
      <c r="E2781" s="741">
        <v>1205</v>
      </c>
      <c r="F2781" s="741">
        <v>4987</v>
      </c>
      <c r="G2781" s="739" t="s">
        <v>7763</v>
      </c>
      <c r="H2781" s="739" t="s">
        <v>18006</v>
      </c>
    </row>
    <row r="2782" spans="1:8">
      <c r="A2782" s="739" t="s">
        <v>18005</v>
      </c>
      <c r="E2782" s="739">
        <v>74</v>
      </c>
      <c r="F2782" s="741">
        <v>4913</v>
      </c>
      <c r="G2782" s="739" t="s">
        <v>17097</v>
      </c>
      <c r="H2782" s="739" t="s">
        <v>18007</v>
      </c>
    </row>
    <row r="2783" spans="1:8">
      <c r="A2783" s="739" t="s">
        <v>18008</v>
      </c>
      <c r="E2783" s="741">
        <v>199</v>
      </c>
      <c r="F2783" s="741">
        <v>4714</v>
      </c>
      <c r="G2783" s="741" t="s">
        <v>6937</v>
      </c>
      <c r="H2783" s="739" t="s">
        <v>17968</v>
      </c>
    </row>
    <row r="2784" spans="1:8">
      <c r="E2784" s="741"/>
      <c r="F2784" s="741"/>
      <c r="H2784" s="846" t="s">
        <v>17626</v>
      </c>
    </row>
    <row r="2785" spans="1:8">
      <c r="A2785" s="739" t="s">
        <v>18009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18009</v>
      </c>
      <c r="E2786" s="741">
        <v>15</v>
      </c>
      <c r="F2786" s="741">
        <v>2739</v>
      </c>
      <c r="G2786" s="739" t="s">
        <v>17203</v>
      </c>
      <c r="H2786" s="739" t="s">
        <v>18010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18011</v>
      </c>
      <c r="C2788" s="739">
        <v>61326</v>
      </c>
      <c r="H2788" s="739" t="s">
        <v>18012</v>
      </c>
    </row>
    <row r="2789" spans="1:8">
      <c r="A2789" s="739" t="s">
        <v>18013</v>
      </c>
      <c r="C2789" s="739">
        <v>40000</v>
      </c>
      <c r="H2789" s="739" t="s">
        <v>18014</v>
      </c>
    </row>
    <row r="2790" spans="1:8">
      <c r="A2790" s="739" t="s">
        <v>18011</v>
      </c>
      <c r="C2790" s="739">
        <v>423</v>
      </c>
      <c r="H2790" s="739" t="s">
        <v>8154</v>
      </c>
    </row>
    <row r="2791" spans="1:8" ht="49.5">
      <c r="A2791" s="739" t="s">
        <v>18015</v>
      </c>
      <c r="C2791" s="739">
        <v>18000</v>
      </c>
      <c r="E2791" s="741"/>
      <c r="F2791" s="741"/>
      <c r="H2791" s="836" t="s">
        <v>18016</v>
      </c>
    </row>
    <row r="2792" spans="1:8">
      <c r="A2792" s="739" t="s">
        <v>18017</v>
      </c>
      <c r="E2792" s="741">
        <v>18</v>
      </c>
      <c r="F2792" s="741">
        <v>2721</v>
      </c>
      <c r="G2792" s="739" t="s">
        <v>17203</v>
      </c>
      <c r="H2792" s="739" t="s">
        <v>18018</v>
      </c>
    </row>
    <row r="2793" spans="1:8">
      <c r="A2793" s="739" t="s">
        <v>18017</v>
      </c>
      <c r="E2793" s="741">
        <v>1205</v>
      </c>
      <c r="F2793" s="741">
        <v>1516</v>
      </c>
      <c r="G2793" s="739" t="s">
        <v>17112</v>
      </c>
      <c r="H2793" s="739" t="s">
        <v>18019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18020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16883</v>
      </c>
    </row>
    <row r="2796" spans="1:8">
      <c r="A2796" s="739" t="s">
        <v>18021</v>
      </c>
      <c r="E2796" s="739">
        <v>128</v>
      </c>
      <c r="F2796" s="741">
        <v>6188</v>
      </c>
      <c r="G2796" s="739" t="s">
        <v>17097</v>
      </c>
      <c r="H2796" s="739" t="s">
        <v>18022</v>
      </c>
    </row>
    <row r="2797" spans="1:8">
      <c r="A2797" s="739" t="s">
        <v>18021</v>
      </c>
      <c r="E2797" s="739">
        <v>520</v>
      </c>
      <c r="F2797" s="741">
        <v>5668</v>
      </c>
      <c r="G2797" s="739" t="s">
        <v>17097</v>
      </c>
      <c r="H2797" s="739" t="s">
        <v>18023</v>
      </c>
    </row>
    <row r="2798" spans="1:8">
      <c r="A2798" s="739" t="s">
        <v>18024</v>
      </c>
      <c r="C2798" s="739">
        <v>17000</v>
      </c>
      <c r="H2798" s="739" t="s">
        <v>8164</v>
      </c>
    </row>
    <row r="2799" spans="1:8">
      <c r="A2799" s="739" t="s">
        <v>18025</v>
      </c>
      <c r="C2799" s="739">
        <v>25318</v>
      </c>
      <c r="H2799" s="739" t="s">
        <v>18026</v>
      </c>
    </row>
    <row r="2800" spans="1:8">
      <c r="A2800" s="739" t="s">
        <v>18025</v>
      </c>
      <c r="C2800" s="739">
        <v>61326</v>
      </c>
      <c r="H2800" s="739" t="s">
        <v>18027</v>
      </c>
    </row>
    <row r="2801" spans="1:8">
      <c r="A2801" s="739" t="s">
        <v>18028</v>
      </c>
      <c r="C2801" s="739">
        <v>11328</v>
      </c>
      <c r="H2801" s="739" t="s">
        <v>18029</v>
      </c>
    </row>
    <row r="2802" spans="1:8">
      <c r="A2802" s="739" t="s">
        <v>18028</v>
      </c>
      <c r="C2802" s="739">
        <v>4080</v>
      </c>
      <c r="H2802" s="739" t="s">
        <v>8170</v>
      </c>
    </row>
    <row r="2803" spans="1:8">
      <c r="A2803" s="739" t="s">
        <v>18030</v>
      </c>
      <c r="C2803" s="739">
        <v>5059</v>
      </c>
      <c r="H2803" s="739" t="s">
        <v>18031</v>
      </c>
    </row>
    <row r="2804" spans="1:8">
      <c r="A2804" s="739" t="s">
        <v>18028</v>
      </c>
      <c r="E2804" s="741">
        <v>400</v>
      </c>
      <c r="F2804" s="741">
        <v>5268</v>
      </c>
      <c r="G2804" s="739" t="s">
        <v>17039</v>
      </c>
      <c r="H2804" s="739" t="s">
        <v>18032</v>
      </c>
    </row>
    <row r="2805" spans="1:8">
      <c r="A2805" s="739" t="s">
        <v>18028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18033</v>
      </c>
      <c r="E2806" s="741">
        <v>193</v>
      </c>
      <c r="F2806" s="741">
        <v>4645</v>
      </c>
      <c r="G2806" s="739" t="s">
        <v>17203</v>
      </c>
      <c r="H2806" s="739" t="s">
        <v>18034</v>
      </c>
    </row>
    <row r="2807" spans="1:8">
      <c r="A2807" s="739" t="s">
        <v>18035</v>
      </c>
      <c r="E2807" s="741">
        <v>265</v>
      </c>
      <c r="F2807" s="741">
        <v>4380</v>
      </c>
      <c r="G2807" s="739" t="s">
        <v>17039</v>
      </c>
      <c r="H2807" s="739" t="s">
        <v>18036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18036</v>
      </c>
    </row>
    <row r="2809" spans="1:8">
      <c r="A2809" s="739" t="s">
        <v>18037</v>
      </c>
      <c r="E2809" s="741">
        <v>1205</v>
      </c>
      <c r="F2809" s="741">
        <v>2840</v>
      </c>
      <c r="G2809" s="739" t="s">
        <v>17112</v>
      </c>
      <c r="H2809" s="739" t="s">
        <v>18019</v>
      </c>
    </row>
    <row r="2810" spans="1:8">
      <c r="A2810" s="739" t="s">
        <v>18037</v>
      </c>
      <c r="B2810" s="739">
        <v>70000</v>
      </c>
      <c r="E2810" s="834"/>
      <c r="F2810" s="834"/>
      <c r="G2810" s="834"/>
      <c r="H2810" s="741" t="s">
        <v>17988</v>
      </c>
    </row>
    <row r="2811" spans="1:8">
      <c r="A2811" s="739" t="s">
        <v>18038</v>
      </c>
      <c r="C2811" s="739">
        <v>17000</v>
      </c>
      <c r="H2811" s="739" t="s">
        <v>18039</v>
      </c>
    </row>
    <row r="2812" spans="1:8">
      <c r="A2812" s="739" t="s">
        <v>18038</v>
      </c>
      <c r="C2812" s="739">
        <v>25318</v>
      </c>
      <c r="H2812" s="739" t="s">
        <v>18040</v>
      </c>
    </row>
    <row r="2813" spans="1:8">
      <c r="A2813" s="739" t="s">
        <v>18038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18041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18042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18043</v>
      </c>
    </row>
    <row r="2821" spans="1:8">
      <c r="A2821" s="739" t="s">
        <v>18044</v>
      </c>
      <c r="E2821" s="741">
        <v>415</v>
      </c>
      <c r="F2821" s="741">
        <v>1526</v>
      </c>
      <c r="G2821" s="739" t="s">
        <v>18042</v>
      </c>
      <c r="H2821" s="739" t="s">
        <v>8194</v>
      </c>
    </row>
    <row r="2822" spans="1:8">
      <c r="A2822" s="739" t="s">
        <v>18045</v>
      </c>
      <c r="E2822" s="741">
        <v>380</v>
      </c>
      <c r="F2822" s="741">
        <v>1146</v>
      </c>
      <c r="G2822" s="739" t="s">
        <v>7776</v>
      </c>
      <c r="H2822" s="739" t="s">
        <v>18046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18047</v>
      </c>
      <c r="H2823" s="739" t="s">
        <v>8196</v>
      </c>
    </row>
    <row r="2824" spans="1:8">
      <c r="A2824" s="739" t="s">
        <v>18048</v>
      </c>
      <c r="D2824" s="739">
        <v>5000</v>
      </c>
      <c r="E2824" s="741"/>
      <c r="F2824" s="741">
        <v>6128</v>
      </c>
      <c r="H2824" s="739" t="s">
        <v>18049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18050</v>
      </c>
      <c r="H2825" s="739" t="s">
        <v>18051</v>
      </c>
    </row>
    <row r="2826" spans="1:8">
      <c r="A2826" s="739" t="s">
        <v>18048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18052</v>
      </c>
    </row>
    <row r="2828" spans="1:8">
      <c r="A2828" s="739" t="s">
        <v>4439</v>
      </c>
      <c r="C2828" s="739">
        <v>9913</v>
      </c>
      <c r="H2828" s="739" t="s">
        <v>18053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18054</v>
      </c>
      <c r="H2829" s="739" t="s">
        <v>8203</v>
      </c>
    </row>
    <row r="2830" spans="1:8">
      <c r="A2830" s="739" t="s">
        <v>18055</v>
      </c>
      <c r="E2830" s="741">
        <v>192</v>
      </c>
      <c r="F2830" s="741">
        <v>4490</v>
      </c>
      <c r="G2830" s="739" t="s">
        <v>6972</v>
      </c>
      <c r="H2830" s="739" t="s">
        <v>18056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18057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18058</v>
      </c>
    </row>
    <row r="2838" spans="1:8">
      <c r="A2838" s="739" t="s">
        <v>4588</v>
      </c>
      <c r="C2838" s="739">
        <v>250030</v>
      </c>
      <c r="H2838" s="739" t="s">
        <v>18059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18060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18054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18061</v>
      </c>
      <c r="H2844" s="739" t="s">
        <v>18062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18063</v>
      </c>
    </row>
    <row r="2847" spans="1:8">
      <c r="A2847" s="739" t="s">
        <v>18064</v>
      </c>
      <c r="C2847" s="739">
        <v>25318</v>
      </c>
      <c r="H2847" s="739" t="s">
        <v>18065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18066</v>
      </c>
    </row>
    <row r="2850" spans="1:8">
      <c r="A2850" s="739" t="s">
        <v>18067</v>
      </c>
      <c r="C2850" s="739">
        <v>30365</v>
      </c>
      <c r="H2850" s="739" t="s">
        <v>18068</v>
      </c>
    </row>
    <row r="2851" spans="1:8">
      <c r="A2851" s="739" t="s">
        <v>18067</v>
      </c>
      <c r="C2851" s="739">
        <v>6120</v>
      </c>
      <c r="H2851" s="739" t="s">
        <v>8235</v>
      </c>
    </row>
    <row r="2852" spans="1:8" ht="66">
      <c r="A2852" s="739" t="s">
        <v>18069</v>
      </c>
      <c r="C2852" s="739">
        <v>15000</v>
      </c>
      <c r="H2852" s="836" t="s">
        <v>18070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18042</v>
      </c>
      <c r="H2853" s="739" t="s">
        <v>8239</v>
      </c>
    </row>
    <row r="2854" spans="1:8">
      <c r="A2854" s="739" t="s">
        <v>18071</v>
      </c>
      <c r="E2854" s="741">
        <v>1205</v>
      </c>
      <c r="F2854" s="741">
        <v>786</v>
      </c>
      <c r="G2854" s="739" t="s">
        <v>7763</v>
      </c>
      <c r="H2854" s="739" t="s">
        <v>18072</v>
      </c>
    </row>
    <row r="2855" spans="1:8">
      <c r="A2855" s="739" t="s">
        <v>18073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18042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18074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18074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18075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18075</v>
      </c>
      <c r="E2865" s="741">
        <v>255</v>
      </c>
      <c r="F2865" s="741">
        <v>4201</v>
      </c>
      <c r="G2865" s="739" t="s">
        <v>18076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18077</v>
      </c>
      <c r="H2866" s="739" t="s">
        <v>18078</v>
      </c>
    </row>
    <row r="2867" spans="1:8">
      <c r="A2867" s="739" t="s">
        <v>18079</v>
      </c>
      <c r="C2867" s="739">
        <v>42883</v>
      </c>
      <c r="H2867" s="739" t="s">
        <v>8258</v>
      </c>
    </row>
    <row r="2868" spans="1:8">
      <c r="A2868" s="739" t="s">
        <v>18080</v>
      </c>
      <c r="C2868" s="739">
        <v>33926</v>
      </c>
      <c r="H2868" s="739" t="s">
        <v>8259</v>
      </c>
    </row>
    <row r="2869" spans="1:8">
      <c r="A2869" s="739" t="s">
        <v>18081</v>
      </c>
      <c r="E2869" s="741">
        <v>199</v>
      </c>
      <c r="F2869" s="741">
        <v>3862</v>
      </c>
      <c r="G2869" s="741" t="s">
        <v>18061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18082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18083</v>
      </c>
      <c r="E2873" s="741">
        <v>835</v>
      </c>
      <c r="F2873" s="741">
        <v>1822</v>
      </c>
      <c r="G2873" s="739" t="s">
        <v>18050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18084</v>
      </c>
    </row>
    <row r="2875" spans="1:8">
      <c r="A2875" s="739" t="s">
        <v>4680</v>
      </c>
      <c r="C2875" s="739">
        <v>31326</v>
      </c>
      <c r="H2875" s="739" t="s">
        <v>18085</v>
      </c>
    </row>
    <row r="2876" spans="1:8">
      <c r="A2876" s="739" t="s">
        <v>4680</v>
      </c>
      <c r="C2876" s="739">
        <v>30000</v>
      </c>
      <c r="H2876" s="739" t="s">
        <v>18086</v>
      </c>
    </row>
    <row r="2877" spans="1:8">
      <c r="A2877" s="739" t="s">
        <v>18087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18088</v>
      </c>
      <c r="E2879" s="741">
        <v>45</v>
      </c>
      <c r="F2879" s="741">
        <v>1777</v>
      </c>
      <c r="G2879" s="739" t="s">
        <v>18050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18089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18057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18047</v>
      </c>
      <c r="H2883" s="739" t="s">
        <v>8280</v>
      </c>
    </row>
    <row r="2884" spans="1:8">
      <c r="A2884" s="739" t="s">
        <v>18090</v>
      </c>
      <c r="E2884" s="741">
        <v>1205</v>
      </c>
      <c r="F2884" s="741">
        <v>314</v>
      </c>
      <c r="G2884" s="739" t="s">
        <v>18091</v>
      </c>
      <c r="H2884" s="739" t="s">
        <v>8282</v>
      </c>
    </row>
    <row r="2885" spans="1:8">
      <c r="A2885" s="739" t="s">
        <v>18092</v>
      </c>
      <c r="D2885" s="739">
        <v>5000</v>
      </c>
      <c r="E2885" s="741"/>
      <c r="F2885" s="741"/>
      <c r="H2885" s="739" t="s">
        <v>18093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18094</v>
      </c>
      <c r="H2886" s="739" t="s">
        <v>8285</v>
      </c>
    </row>
    <row r="2887" spans="1:8">
      <c r="A2887" s="739" t="s">
        <v>18095</v>
      </c>
      <c r="E2887" s="741">
        <v>300</v>
      </c>
      <c r="F2887" s="741">
        <v>4694</v>
      </c>
      <c r="G2887" s="739" t="s">
        <v>7776</v>
      </c>
      <c r="H2887" s="739" t="s">
        <v>18096</v>
      </c>
    </row>
    <row r="2888" spans="1:8">
      <c r="A2888" s="739" t="s">
        <v>18097</v>
      </c>
      <c r="C2888" s="739">
        <v>17000</v>
      </c>
      <c r="H2888" s="739" t="s">
        <v>18098</v>
      </c>
    </row>
    <row r="2889" spans="1:8">
      <c r="A2889" s="739" t="s">
        <v>18099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18100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18101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18102</v>
      </c>
      <c r="H2895" s="739" t="s">
        <v>18103</v>
      </c>
    </row>
    <row r="2896" spans="1:8">
      <c r="A2896" s="739" t="s">
        <v>18104</v>
      </c>
      <c r="E2896" s="741">
        <v>199</v>
      </c>
      <c r="F2896" s="741">
        <v>3290</v>
      </c>
      <c r="G2896" s="741" t="s">
        <v>18105</v>
      </c>
      <c r="H2896" s="739" t="s">
        <v>18106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18107</v>
      </c>
      <c r="C2898" s="739">
        <v>61326</v>
      </c>
      <c r="H2898" s="739" t="s">
        <v>18108</v>
      </c>
    </row>
    <row r="2899" spans="1:8">
      <c r="A2899" s="739" t="s">
        <v>18109</v>
      </c>
      <c r="C2899" s="739">
        <v>12000</v>
      </c>
      <c r="H2899" s="739" t="s">
        <v>18110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18111</v>
      </c>
      <c r="E2901" s="741">
        <v>109</v>
      </c>
      <c r="F2901" s="741">
        <v>3181</v>
      </c>
      <c r="G2901" s="739" t="s">
        <v>6913</v>
      </c>
      <c r="H2901" s="739" t="s">
        <v>18112</v>
      </c>
    </row>
    <row r="2902" spans="1:8">
      <c r="A2902" s="739" t="s">
        <v>18113</v>
      </c>
      <c r="E2902" s="741">
        <v>64</v>
      </c>
      <c r="F2902" s="741">
        <v>3117</v>
      </c>
      <c r="G2902" s="739" t="s">
        <v>18114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18115</v>
      </c>
      <c r="H2903" s="739" t="s">
        <v>8311</v>
      </c>
    </row>
    <row r="2904" spans="1:8">
      <c r="A2904" s="739" t="s">
        <v>18116</v>
      </c>
      <c r="E2904" s="741">
        <v>1205</v>
      </c>
      <c r="F2904" s="741">
        <v>1862</v>
      </c>
      <c r="G2904" s="739" t="s">
        <v>7763</v>
      </c>
      <c r="H2904" s="739" t="s">
        <v>18117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18118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18119</v>
      </c>
      <c r="C2909" s="739">
        <v>61326</v>
      </c>
      <c r="H2909" s="739" t="s">
        <v>18120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18121</v>
      </c>
      <c r="E2911" s="741">
        <v>94</v>
      </c>
      <c r="F2911" s="741">
        <v>1644</v>
      </c>
      <c r="G2911" s="739" t="s">
        <v>18122</v>
      </c>
      <c r="H2911" s="739" t="s">
        <v>8323</v>
      </c>
    </row>
    <row r="2912" spans="1:8">
      <c r="A2912" s="739" t="s">
        <v>18123</v>
      </c>
      <c r="E2912" s="739">
        <v>100</v>
      </c>
      <c r="F2912" s="741">
        <v>1544</v>
      </c>
      <c r="G2912" s="739" t="s">
        <v>18094</v>
      </c>
      <c r="H2912" s="739" t="s">
        <v>18124</v>
      </c>
    </row>
    <row r="2913" spans="1:8">
      <c r="A2913" s="739" t="s">
        <v>18125</v>
      </c>
      <c r="E2913" s="741">
        <v>40</v>
      </c>
      <c r="F2913" s="741">
        <v>1504</v>
      </c>
      <c r="G2913" s="739" t="s">
        <v>18126</v>
      </c>
      <c r="H2913" s="739" t="s">
        <v>18127</v>
      </c>
    </row>
    <row r="2914" spans="1:8">
      <c r="A2914" s="739" t="s">
        <v>18128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18129</v>
      </c>
      <c r="E2915" s="741">
        <v>800</v>
      </c>
      <c r="F2915" s="741">
        <v>702</v>
      </c>
      <c r="G2915" s="739" t="s">
        <v>18114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18130</v>
      </c>
      <c r="D2917" s="739">
        <v>5000</v>
      </c>
      <c r="E2917" s="741"/>
      <c r="F2917" s="741"/>
      <c r="H2917" s="739" t="s">
        <v>18131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18132</v>
      </c>
    </row>
    <row r="2919" spans="1:8">
      <c r="A2919" s="739" t="s">
        <v>18130</v>
      </c>
      <c r="E2919" s="741">
        <v>64</v>
      </c>
      <c r="F2919" s="741">
        <v>4418</v>
      </c>
      <c r="G2919" s="739" t="s">
        <v>18122</v>
      </c>
      <c r="H2919" s="739" t="s">
        <v>8334</v>
      </c>
    </row>
    <row r="2920" spans="1:8">
      <c r="A2920" s="739" t="s">
        <v>18133</v>
      </c>
      <c r="E2920" s="741">
        <v>210</v>
      </c>
      <c r="F2920" s="741">
        <v>4208</v>
      </c>
      <c r="G2920" s="741" t="s">
        <v>6937</v>
      </c>
      <c r="H2920" s="739" t="s">
        <v>18134</v>
      </c>
    </row>
    <row r="2921" spans="1:8" s="741" customFormat="1">
      <c r="A2921" s="741" t="s">
        <v>4033</v>
      </c>
      <c r="C2921" s="741">
        <v>20000</v>
      </c>
      <c r="H2921" s="847" t="s">
        <v>18135</v>
      </c>
    </row>
    <row r="2922" spans="1:8" s="741" customFormat="1">
      <c r="A2922" s="741" t="s">
        <v>18136</v>
      </c>
      <c r="C2922" s="741">
        <v>230030</v>
      </c>
      <c r="H2922" s="847" t="s">
        <v>7569</v>
      </c>
    </row>
    <row r="2923" spans="1:8">
      <c r="A2923" s="739" t="s">
        <v>18137</v>
      </c>
      <c r="C2923" s="739">
        <v>17000</v>
      </c>
      <c r="H2923" s="739" t="s">
        <v>18138</v>
      </c>
    </row>
    <row r="2924" spans="1:8">
      <c r="A2924" s="739" t="s">
        <v>18137</v>
      </c>
      <c r="C2924" s="739">
        <v>25318</v>
      </c>
      <c r="H2924" s="739" t="s">
        <v>18139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18140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18141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18142</v>
      </c>
    </row>
    <row r="2929" spans="1:8">
      <c r="A2929" s="739" t="s">
        <v>18143</v>
      </c>
      <c r="E2929" s="739">
        <v>405</v>
      </c>
      <c r="F2929" s="741">
        <v>3728</v>
      </c>
      <c r="G2929" s="739" t="s">
        <v>18126</v>
      </c>
      <c r="H2929" s="739" t="s">
        <v>18144</v>
      </c>
    </row>
    <row r="2930" spans="1:8">
      <c r="A2930" s="739" t="s">
        <v>18143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18145</v>
      </c>
      <c r="B2931" s="739">
        <v>80000</v>
      </c>
      <c r="F2931" s="741"/>
      <c r="H2931" s="739" t="s">
        <v>18146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18147</v>
      </c>
    </row>
    <row r="2933" spans="1:8" s="741" customFormat="1" ht="231">
      <c r="A2933" s="739" t="s">
        <v>18148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18149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18150</v>
      </c>
    </row>
    <row r="2936" spans="1:8">
      <c r="A2936" s="739" t="s">
        <v>8356</v>
      </c>
      <c r="C2936" s="739">
        <v>17000</v>
      </c>
      <c r="H2936" s="739" t="s">
        <v>18151</v>
      </c>
    </row>
    <row r="2937" spans="1:8">
      <c r="A2937" s="739" t="s">
        <v>18152</v>
      </c>
      <c r="E2937" s="741">
        <v>75</v>
      </c>
      <c r="F2937" s="741">
        <v>2410</v>
      </c>
      <c r="G2937" s="739" t="s">
        <v>18114</v>
      </c>
      <c r="H2937" s="739" t="s">
        <v>18153</v>
      </c>
    </row>
    <row r="2938" spans="1:8">
      <c r="A2938" s="739" t="s">
        <v>18154</v>
      </c>
      <c r="E2938" s="741">
        <v>70</v>
      </c>
      <c r="F2938" s="741">
        <v>2340</v>
      </c>
      <c r="G2938" s="739" t="s">
        <v>18114</v>
      </c>
      <c r="H2938" s="739" t="s">
        <v>8359</v>
      </c>
    </row>
    <row r="2939" spans="1:8">
      <c r="A2939" s="739" t="s">
        <v>18155</v>
      </c>
      <c r="E2939" s="741">
        <v>35</v>
      </c>
      <c r="F2939" s="741">
        <v>2305</v>
      </c>
      <c r="G2939" s="739" t="s">
        <v>18122</v>
      </c>
      <c r="H2939" s="739" t="s">
        <v>18156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18157</v>
      </c>
    </row>
    <row r="2943" spans="1:8">
      <c r="A2943" s="739" t="s">
        <v>18158</v>
      </c>
      <c r="C2943" s="741">
        <v>20000</v>
      </c>
      <c r="H2943" s="739" t="s">
        <v>18159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18155</v>
      </c>
      <c r="C2945" s="739">
        <v>9821</v>
      </c>
      <c r="H2945" s="739" t="s">
        <v>18160</v>
      </c>
    </row>
    <row r="2946" spans="1:8">
      <c r="A2946" s="739" t="s">
        <v>4072</v>
      </c>
      <c r="C2946" s="739">
        <v>20696</v>
      </c>
      <c r="H2946" s="739" t="s">
        <v>18161</v>
      </c>
    </row>
    <row r="2947" spans="1:8">
      <c r="A2947" s="739" t="s">
        <v>18162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18163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18164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18165</v>
      </c>
    </row>
    <row r="2952" spans="1:8">
      <c r="A2952" s="739" t="s">
        <v>18158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18158</v>
      </c>
      <c r="C2954" s="739">
        <v>400</v>
      </c>
      <c r="H2954" s="739" t="s">
        <v>18166</v>
      </c>
    </row>
    <row r="2955" spans="1:8">
      <c r="A2955" s="739" t="s">
        <v>4789</v>
      </c>
      <c r="C2955" s="739">
        <v>600</v>
      </c>
      <c r="H2955" s="739" t="s">
        <v>18167</v>
      </c>
    </row>
    <row r="2956" spans="1:8">
      <c r="A2956" s="739" t="s">
        <v>8380</v>
      </c>
      <c r="C2956" s="741">
        <v>61326</v>
      </c>
      <c r="H2956" s="739" t="s">
        <v>18168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18169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18122</v>
      </c>
      <c r="H2959" s="739" t="s">
        <v>18170</v>
      </c>
    </row>
    <row r="2960" spans="1:8">
      <c r="A2960" s="739" t="s">
        <v>18171</v>
      </c>
      <c r="E2960" s="741">
        <v>214</v>
      </c>
      <c r="F2960" s="741">
        <v>3511</v>
      </c>
      <c r="G2960" s="739" t="s">
        <v>6943</v>
      </c>
      <c r="H2960" s="739" t="s">
        <v>18172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18173</v>
      </c>
    </row>
    <row r="2962" spans="1:8">
      <c r="A2962" s="739" t="s">
        <v>18174</v>
      </c>
      <c r="E2962" s="739">
        <v>164</v>
      </c>
      <c r="F2962" s="741">
        <v>3265</v>
      </c>
      <c r="G2962" s="739" t="s">
        <v>18115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18115</v>
      </c>
      <c r="H2963" s="739" t="s">
        <v>18175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18094</v>
      </c>
      <c r="H2965" s="739" t="s">
        <v>18176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18114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18102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18122</v>
      </c>
      <c r="H2968" s="739" t="s">
        <v>18177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18114</v>
      </c>
      <c r="H2969" s="739" t="s">
        <v>18178</v>
      </c>
    </row>
    <row r="2970" spans="1:8">
      <c r="A2970" s="739" t="s">
        <v>18179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18180</v>
      </c>
      <c r="E2972" s="741">
        <v>320</v>
      </c>
      <c r="F2972" s="741">
        <v>487</v>
      </c>
      <c r="G2972" s="739" t="s">
        <v>7776</v>
      </c>
      <c r="H2972" s="739" t="s">
        <v>18181</v>
      </c>
    </row>
    <row r="2973" spans="1:8">
      <c r="A2973" s="739" t="s">
        <v>18180</v>
      </c>
      <c r="E2973" s="739">
        <v>2</v>
      </c>
      <c r="F2973" s="741">
        <v>485</v>
      </c>
      <c r="G2973" s="739" t="s">
        <v>6943</v>
      </c>
      <c r="H2973" s="739" t="s">
        <v>18182</v>
      </c>
    </row>
    <row r="2974" spans="1:8">
      <c r="A2974" s="739" t="s">
        <v>8397</v>
      </c>
      <c r="C2974" s="739">
        <v>10158</v>
      </c>
      <c r="H2974" s="739" t="s">
        <v>18183</v>
      </c>
    </row>
    <row r="2975" spans="1:8">
      <c r="A2975" s="739" t="s">
        <v>18184</v>
      </c>
      <c r="C2975" s="739">
        <v>14567</v>
      </c>
      <c r="H2975" s="739" t="s">
        <v>18185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18178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18186</v>
      </c>
      <c r="C2979" s="739">
        <v>30000</v>
      </c>
      <c r="E2979" s="741"/>
      <c r="F2979" s="741"/>
      <c r="H2979" s="836" t="s">
        <v>18187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18076</v>
      </c>
      <c r="H2980" s="739" t="s">
        <v>18188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18189</v>
      </c>
    </row>
    <row r="2983" spans="1:8">
      <c r="A2983" s="739" t="s">
        <v>18190</v>
      </c>
      <c r="E2983" s="741">
        <v>85</v>
      </c>
      <c r="F2983" s="741">
        <v>3583</v>
      </c>
      <c r="G2983" s="739" t="s">
        <v>18114</v>
      </c>
      <c r="H2983" s="739" t="s">
        <v>18191</v>
      </c>
    </row>
    <row r="2984" spans="1:8">
      <c r="A2984" s="739" t="s">
        <v>18192</v>
      </c>
      <c r="E2984" s="741">
        <v>85</v>
      </c>
      <c r="F2984" s="741">
        <v>3498</v>
      </c>
      <c r="G2984" s="739" t="s">
        <v>7776</v>
      </c>
      <c r="H2984" s="739" t="s">
        <v>18193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18169</v>
      </c>
      <c r="H2985" s="739" t="s">
        <v>18127</v>
      </c>
    </row>
    <row r="2986" spans="1:8">
      <c r="A2986" s="739" t="s">
        <v>8413</v>
      </c>
      <c r="C2986" s="739">
        <v>17000</v>
      </c>
      <c r="H2986" s="739" t="s">
        <v>18194</v>
      </c>
    </row>
    <row r="2987" spans="1:8">
      <c r="A2987" s="739" t="s">
        <v>8415</v>
      </c>
      <c r="C2987" s="846">
        <v>20000</v>
      </c>
      <c r="H2987" s="739" t="s">
        <v>18195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18196</v>
      </c>
      <c r="C2989" s="739">
        <v>30800</v>
      </c>
      <c r="H2989" s="739" t="s">
        <v>18197</v>
      </c>
    </row>
    <row r="2990" spans="1:8">
      <c r="A2990" s="739" t="s">
        <v>18196</v>
      </c>
      <c r="E2990" s="741">
        <v>178</v>
      </c>
      <c r="F2990" s="741">
        <v>3240</v>
      </c>
      <c r="G2990" s="741" t="s">
        <v>18198</v>
      </c>
      <c r="H2990" s="739" t="s">
        <v>18199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18114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18200</v>
      </c>
    </row>
    <row r="2994" spans="1:8">
      <c r="A2994" s="739" t="s">
        <v>18201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18114</v>
      </c>
      <c r="H2995" s="739" t="s">
        <v>8426</v>
      </c>
    </row>
    <row r="2996" spans="1:8">
      <c r="A2996" s="739" t="s">
        <v>18190</v>
      </c>
      <c r="E2996" s="741">
        <v>150</v>
      </c>
      <c r="F2996" s="741">
        <v>1815</v>
      </c>
      <c r="G2996" s="739" t="s">
        <v>7776</v>
      </c>
      <c r="H2996" s="739" t="s">
        <v>18202</v>
      </c>
    </row>
    <row r="2997" spans="1:8">
      <c r="A2997" s="739" t="s">
        <v>18203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18204</v>
      </c>
    </row>
    <row r="2999" spans="1:8">
      <c r="A2999" s="739" t="s">
        <v>18205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18076</v>
      </c>
      <c r="H3000" s="739" t="s">
        <v>18188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18114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18206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18207</v>
      </c>
      <c r="E3004" s="741">
        <v>120</v>
      </c>
      <c r="F3004" s="741">
        <v>4966</v>
      </c>
      <c r="G3004" s="739" t="s">
        <v>7776</v>
      </c>
      <c r="H3004" s="739" t="s">
        <v>18208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18209</v>
      </c>
    </row>
    <row r="3006" spans="1:8">
      <c r="A3006" s="739" t="s">
        <v>18210</v>
      </c>
      <c r="E3006" s="739">
        <v>90</v>
      </c>
      <c r="F3006" s="741">
        <v>4858</v>
      </c>
      <c r="G3006" s="739" t="s">
        <v>18114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18211</v>
      </c>
      <c r="H3007" s="739" t="s">
        <v>18212</v>
      </c>
    </row>
    <row r="3008" spans="1:8">
      <c r="A3008" s="739" t="s">
        <v>18213</v>
      </c>
      <c r="C3008" s="846">
        <v>10000</v>
      </c>
      <c r="H3008" s="739" t="s">
        <v>18214</v>
      </c>
    </row>
    <row r="3009" spans="1:8">
      <c r="A3009" s="739" t="s">
        <v>18215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18215</v>
      </c>
      <c r="E3010" s="741">
        <v>600</v>
      </c>
      <c r="F3010" s="741">
        <v>3053</v>
      </c>
      <c r="G3010" s="739" t="s">
        <v>7776</v>
      </c>
      <c r="H3010" s="739" t="s">
        <v>18216</v>
      </c>
    </row>
    <row r="3011" spans="1:8">
      <c r="A3011" s="739" t="s">
        <v>18217</v>
      </c>
      <c r="E3011" s="741">
        <v>100</v>
      </c>
      <c r="F3011" s="741">
        <v>2953</v>
      </c>
      <c r="G3011" s="739" t="s">
        <v>18114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18114</v>
      </c>
      <c r="H3012" s="739" t="s">
        <v>18218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18219</v>
      </c>
    </row>
    <row r="3015" spans="1:8">
      <c r="A3015" s="739" t="s">
        <v>4689</v>
      </c>
      <c r="C3015" s="739">
        <v>30250</v>
      </c>
      <c r="D3015" s="846" t="s">
        <v>18220</v>
      </c>
      <c r="H3015" s="739" t="s">
        <v>18221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18222</v>
      </c>
    </row>
    <row r="3018" spans="1:8">
      <c r="A3018" s="739" t="s">
        <v>18223</v>
      </c>
      <c r="E3018" s="739">
        <v>100</v>
      </c>
      <c r="F3018" s="741">
        <v>1953</v>
      </c>
      <c r="G3018" s="739" t="s">
        <v>18122</v>
      </c>
      <c r="H3018" s="739" t="s">
        <v>18224</v>
      </c>
    </row>
    <row r="3019" spans="1:8">
      <c r="A3019" s="739" t="s">
        <v>18225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18226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18227</v>
      </c>
    </row>
    <row r="3023" spans="1:8">
      <c r="A3023" s="739" t="s">
        <v>18228</v>
      </c>
      <c r="C3023" s="739">
        <v>3658</v>
      </c>
      <c r="H3023" s="739" t="s">
        <v>18229</v>
      </c>
    </row>
    <row r="3024" spans="1:8">
      <c r="A3024" s="739" t="s">
        <v>18230</v>
      </c>
      <c r="E3024" s="739">
        <v>35</v>
      </c>
      <c r="F3024" s="741">
        <v>4984</v>
      </c>
      <c r="G3024" s="739" t="s">
        <v>18050</v>
      </c>
      <c r="H3024" s="739" t="s">
        <v>8464</v>
      </c>
    </row>
    <row r="3025" spans="1:8">
      <c r="A3025" s="739" t="s">
        <v>18231</v>
      </c>
      <c r="E3025" s="741">
        <v>1205</v>
      </c>
      <c r="F3025" s="741">
        <v>3779</v>
      </c>
      <c r="G3025" s="739" t="s">
        <v>18102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18114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18232</v>
      </c>
      <c r="H3027" s="739" t="s">
        <v>18233</v>
      </c>
    </row>
    <row r="3028" spans="1:8">
      <c r="A3028" s="739" t="s">
        <v>4652</v>
      </c>
      <c r="C3028" s="739">
        <v>17000</v>
      </c>
      <c r="H3028" s="739" t="s">
        <v>18234</v>
      </c>
    </row>
    <row r="3029" spans="1:8">
      <c r="A3029" s="739" t="s">
        <v>18235</v>
      </c>
      <c r="C3029" s="739">
        <v>27218</v>
      </c>
      <c r="H3029" s="739" t="s">
        <v>8473</v>
      </c>
    </row>
    <row r="3030" spans="1:8">
      <c r="A3030" s="739" t="s">
        <v>18236</v>
      </c>
      <c r="C3030" s="739">
        <v>50000</v>
      </c>
      <c r="D3030" s="846"/>
      <c r="H3030" s="739" t="s">
        <v>18237</v>
      </c>
    </row>
    <row r="3031" spans="1:8">
      <c r="A3031" s="739" t="s">
        <v>18235</v>
      </c>
      <c r="D3031" s="846" t="s">
        <v>18238</v>
      </c>
      <c r="H3031" s="739" t="s">
        <v>18239</v>
      </c>
    </row>
    <row r="3032" spans="1:8">
      <c r="A3032" s="739" t="s">
        <v>18235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18235</v>
      </c>
      <c r="D3033" s="846" t="s">
        <v>18240</v>
      </c>
      <c r="E3033" s="846" t="s">
        <v>18241</v>
      </c>
      <c r="H3033" s="739" t="s">
        <v>8481</v>
      </c>
    </row>
    <row r="3034" spans="1:8">
      <c r="A3034" s="739" t="s">
        <v>18236</v>
      </c>
      <c r="C3034" s="739">
        <v>32275</v>
      </c>
      <c r="H3034" s="739" t="s">
        <v>18242</v>
      </c>
    </row>
    <row r="3035" spans="1:8">
      <c r="A3035" s="739" t="s">
        <v>18235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18115</v>
      </c>
      <c r="H3036" s="739" t="s">
        <v>8484</v>
      </c>
    </row>
    <row r="3037" spans="1:8">
      <c r="A3037" s="739" t="s">
        <v>18236</v>
      </c>
      <c r="E3037" s="741">
        <v>199</v>
      </c>
      <c r="F3037" s="741">
        <v>3408</v>
      </c>
      <c r="G3037" s="741" t="s">
        <v>6937</v>
      </c>
      <c r="H3037" s="739" t="s">
        <v>18243</v>
      </c>
    </row>
    <row r="3038" spans="1:8">
      <c r="A3038" s="739" t="s">
        <v>18244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18245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18245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18246</v>
      </c>
    </row>
    <row r="3042" spans="1:8">
      <c r="A3042" s="739" t="s">
        <v>18245</v>
      </c>
      <c r="C3042" s="739">
        <v>33000</v>
      </c>
      <c r="D3042" s="846"/>
      <c r="H3042" s="739" t="s">
        <v>18247</v>
      </c>
    </row>
    <row r="3043" spans="1:8" ht="132">
      <c r="A3043" s="739" t="s">
        <v>18245</v>
      </c>
      <c r="C3043" s="739">
        <v>175830</v>
      </c>
      <c r="H3043" s="836" t="s">
        <v>18248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18249</v>
      </c>
      <c r="E3045" s="741">
        <v>1205</v>
      </c>
      <c r="F3045" s="741">
        <v>2003</v>
      </c>
      <c r="G3045" s="739" t="s">
        <v>18211</v>
      </c>
      <c r="H3045" s="739" t="s">
        <v>18250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18251</v>
      </c>
    </row>
    <row r="3047" spans="1:8">
      <c r="A3047" s="739" t="s">
        <v>8497</v>
      </c>
      <c r="C3047" s="739">
        <v>17000</v>
      </c>
      <c r="H3047" s="739" t="s">
        <v>18252</v>
      </c>
    </row>
    <row r="3048" spans="1:8">
      <c r="A3048" s="739" t="s">
        <v>18253</v>
      </c>
      <c r="E3048" s="739">
        <v>25</v>
      </c>
      <c r="F3048" s="741">
        <v>1960</v>
      </c>
      <c r="G3048" s="739" t="s">
        <v>18122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18254</v>
      </c>
    </row>
    <row r="3050" spans="1:8">
      <c r="A3050" s="739" t="s">
        <v>18255</v>
      </c>
      <c r="C3050" s="739">
        <v>18000</v>
      </c>
      <c r="D3050" s="846"/>
      <c r="H3050" s="739" t="s">
        <v>18256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18257</v>
      </c>
    </row>
    <row r="3053" spans="1:8">
      <c r="A3053" s="739" t="s">
        <v>8509</v>
      </c>
      <c r="C3053" s="739">
        <v>31264</v>
      </c>
      <c r="H3053" s="739" t="s">
        <v>18258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18259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18260</v>
      </c>
    </row>
    <row r="3057" spans="1:8">
      <c r="A3057" s="739" t="s">
        <v>18261</v>
      </c>
      <c r="E3057" s="741">
        <v>189</v>
      </c>
      <c r="F3057" s="741">
        <v>369</v>
      </c>
      <c r="G3057" s="741" t="s">
        <v>6937</v>
      </c>
      <c r="H3057" s="739" t="s">
        <v>18262</v>
      </c>
    </row>
    <row r="3058" spans="1:8">
      <c r="A3058" s="739" t="s">
        <v>18263</v>
      </c>
      <c r="D3058" s="739">
        <v>5000</v>
      </c>
      <c r="E3058" s="741"/>
      <c r="F3058" s="741">
        <v>5369</v>
      </c>
      <c r="H3058" s="739" t="s">
        <v>18131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18122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18264</v>
      </c>
    </row>
    <row r="3062" spans="1:8">
      <c r="A3062" s="739" t="s">
        <v>18265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18266</v>
      </c>
    </row>
    <row r="3064" spans="1:8">
      <c r="A3064" s="739" t="s">
        <v>18265</v>
      </c>
      <c r="C3064" s="739">
        <v>26000</v>
      </c>
      <c r="D3064" s="846"/>
      <c r="H3064" s="739" t="s">
        <v>18267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18268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18269</v>
      </c>
      <c r="C3067" s="739">
        <v>25003</v>
      </c>
      <c r="H3067" s="739" t="s">
        <v>18270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18122</v>
      </c>
      <c r="H3068" s="739" t="s">
        <v>8530</v>
      </c>
    </row>
    <row r="3069" spans="1:8">
      <c r="A3069" s="739" t="s">
        <v>18271</v>
      </c>
      <c r="E3069" s="741">
        <v>430</v>
      </c>
      <c r="F3069" s="741">
        <v>3828</v>
      </c>
      <c r="G3069" s="739" t="s">
        <v>18094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18272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18273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18115</v>
      </c>
      <c r="H3073" s="739" t="s">
        <v>18274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18102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18275</v>
      </c>
      <c r="E3077" s="741">
        <v>140</v>
      </c>
      <c r="F3077" s="741">
        <v>1648</v>
      </c>
      <c r="G3077" s="739" t="s">
        <v>18114</v>
      </c>
      <c r="H3077" s="739" t="s">
        <v>18276</v>
      </c>
    </row>
    <row r="3078" spans="1:8">
      <c r="A3078" s="739" t="s">
        <v>4653</v>
      </c>
      <c r="C3078" s="739">
        <v>17000</v>
      </c>
      <c r="H3078" s="739" t="s">
        <v>18277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18278</v>
      </c>
    </row>
    <row r="3081" spans="1:8">
      <c r="A3081" s="739" t="s">
        <v>5281</v>
      </c>
      <c r="C3081" s="739">
        <v>37500</v>
      </c>
      <c r="D3081" s="846"/>
      <c r="H3081" s="739" t="s">
        <v>18279</v>
      </c>
    </row>
    <row r="3082" spans="1:8">
      <c r="A3082" s="739" t="s">
        <v>18280</v>
      </c>
      <c r="C3082" s="739">
        <v>10057</v>
      </c>
      <c r="H3082" s="739" t="s">
        <v>18281</v>
      </c>
    </row>
    <row r="3083" spans="1:8">
      <c r="A3083" s="739" t="s">
        <v>18282</v>
      </c>
      <c r="E3083" s="739">
        <v>60</v>
      </c>
      <c r="F3083" s="741">
        <v>1588</v>
      </c>
      <c r="G3083" s="739" t="s">
        <v>6943</v>
      </c>
      <c r="H3083" s="739" t="s">
        <v>18283</v>
      </c>
    </row>
    <row r="3084" spans="1:8" ht="297">
      <c r="A3084" s="739" t="s">
        <v>18284</v>
      </c>
      <c r="C3084" s="739">
        <v>62750</v>
      </c>
      <c r="D3084" s="739" t="s">
        <v>18285</v>
      </c>
      <c r="H3084" s="836" t="s">
        <v>18286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18287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18288</v>
      </c>
    </row>
    <row r="3088" spans="1:8">
      <c r="A3088" s="739" t="s">
        <v>18289</v>
      </c>
      <c r="E3088" s="739">
        <v>28</v>
      </c>
      <c r="F3088" s="741">
        <v>1416</v>
      </c>
      <c r="G3088" s="739" t="s">
        <v>18122</v>
      </c>
      <c r="H3088" s="739" t="s">
        <v>18290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18094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18291</v>
      </c>
      <c r="E3091" s="741">
        <v>199</v>
      </c>
      <c r="F3091" s="741">
        <v>1117</v>
      </c>
      <c r="G3091" s="741" t="s">
        <v>18105</v>
      </c>
      <c r="H3091" s="739" t="s">
        <v>8570</v>
      </c>
    </row>
    <row r="3092" spans="1:8" ht="49.5">
      <c r="A3092" s="739" t="s">
        <v>18292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18292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18102</v>
      </c>
      <c r="H3095" s="739" t="s">
        <v>18293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18122</v>
      </c>
      <c r="H3096" s="739" t="s">
        <v>8575</v>
      </c>
    </row>
    <row r="3097" spans="1:8">
      <c r="A3097" s="739" t="s">
        <v>18294</v>
      </c>
      <c r="E3097" s="739">
        <v>100</v>
      </c>
      <c r="F3097" s="741">
        <v>4531</v>
      </c>
      <c r="G3097" s="739" t="s">
        <v>18094</v>
      </c>
      <c r="H3097" s="739" t="s">
        <v>18295</v>
      </c>
    </row>
    <row r="3098" spans="1:8">
      <c r="A3098" s="739" t="s">
        <v>18294</v>
      </c>
      <c r="C3098" s="739">
        <v>26897</v>
      </c>
      <c r="H3098" s="739" t="s">
        <v>18296</v>
      </c>
    </row>
    <row r="3099" spans="1:8">
      <c r="A3099" s="739" t="s">
        <v>18294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18297</v>
      </c>
      <c r="E3101" s="741">
        <v>18</v>
      </c>
      <c r="F3101" s="741">
        <v>4233</v>
      </c>
      <c r="G3101" s="739" t="s">
        <v>18115</v>
      </c>
      <c r="H3101" s="739" t="s">
        <v>8583</v>
      </c>
    </row>
    <row r="3102" spans="1:8">
      <c r="A3102" s="739" t="s">
        <v>18298</v>
      </c>
      <c r="E3102" s="741">
        <v>285</v>
      </c>
      <c r="F3102" s="741">
        <v>3948</v>
      </c>
      <c r="G3102" s="739" t="s">
        <v>18114</v>
      </c>
      <c r="H3102" s="739" t="s">
        <v>18299</v>
      </c>
    </row>
    <row r="3103" spans="1:8">
      <c r="A3103" s="739" t="s">
        <v>18297</v>
      </c>
      <c r="E3103" s="741">
        <v>300</v>
      </c>
      <c r="F3103" s="741">
        <v>3648</v>
      </c>
      <c r="G3103" s="739" t="s">
        <v>18114</v>
      </c>
      <c r="H3103" s="739" t="s">
        <v>18299</v>
      </c>
    </row>
    <row r="3104" spans="1:8">
      <c r="A3104" s="739" t="s">
        <v>18298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18298</v>
      </c>
      <c r="E3105" s="741">
        <v>245</v>
      </c>
      <c r="F3105" s="741">
        <v>3308</v>
      </c>
      <c r="G3105" s="739" t="s">
        <v>18114</v>
      </c>
      <c r="H3105" s="739" t="s">
        <v>18300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18301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18122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18050</v>
      </c>
      <c r="H3108" s="739" t="s">
        <v>8591</v>
      </c>
    </row>
    <row r="3109" spans="1:8">
      <c r="A3109" s="739" t="s">
        <v>18302</v>
      </c>
      <c r="C3109" s="739">
        <v>17000</v>
      </c>
      <c r="H3109" s="739" t="s">
        <v>18303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18304</v>
      </c>
    </row>
    <row r="3111" spans="1:8">
      <c r="A3111" s="739" t="s">
        <v>5550</v>
      </c>
      <c r="C3111" s="739">
        <v>15000</v>
      </c>
      <c r="D3111" s="846"/>
      <c r="H3111" s="739" t="s">
        <v>18305</v>
      </c>
    </row>
    <row r="3112" spans="1:8">
      <c r="A3112" s="739" t="s">
        <v>18306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18307</v>
      </c>
      <c r="C3114" s="739">
        <v>12314</v>
      </c>
      <c r="H3114" s="739" t="s">
        <v>18308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18105</v>
      </c>
      <c r="H3117" s="739" t="s">
        <v>18309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18102</v>
      </c>
      <c r="H3119" s="739" t="s">
        <v>8588</v>
      </c>
    </row>
    <row r="3120" spans="1:8">
      <c r="A3120" s="739" t="s">
        <v>18310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18311</v>
      </c>
    </row>
    <row r="3122" spans="1:8">
      <c r="A3122" s="739" t="s">
        <v>18312</v>
      </c>
      <c r="C3122" s="739">
        <v>17000</v>
      </c>
      <c r="H3122" s="739" t="s">
        <v>8610</v>
      </c>
    </row>
    <row r="3123" spans="1:8">
      <c r="A3123" s="739" t="s">
        <v>18313</v>
      </c>
      <c r="C3123" s="739">
        <v>61454</v>
      </c>
      <c r="D3123" s="846"/>
      <c r="E3123" s="846"/>
      <c r="H3123" s="739" t="s">
        <v>18314</v>
      </c>
    </row>
    <row r="3124" spans="1:8">
      <c r="A3124" s="739" t="s">
        <v>18313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18315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18316</v>
      </c>
      <c r="C3127" s="739">
        <v>196030</v>
      </c>
      <c r="H3127" s="836" t="s">
        <v>8618</v>
      </c>
    </row>
    <row r="3128" spans="1:8">
      <c r="A3128" s="739" t="s">
        <v>18317</v>
      </c>
      <c r="E3128" s="741">
        <v>250</v>
      </c>
      <c r="F3128" s="741">
        <v>3993</v>
      </c>
      <c r="G3128" s="739" t="s">
        <v>18114</v>
      </c>
      <c r="H3128" s="739" t="s">
        <v>18318</v>
      </c>
    </row>
    <row r="3129" spans="1:8">
      <c r="A3129" s="739" t="s">
        <v>18317</v>
      </c>
      <c r="E3129" s="741">
        <v>255</v>
      </c>
      <c r="F3129" s="741">
        <v>3738</v>
      </c>
      <c r="G3129" s="739" t="s">
        <v>18114</v>
      </c>
      <c r="H3129" s="739" t="s">
        <v>8620</v>
      </c>
    </row>
    <row r="3130" spans="1:8">
      <c r="A3130" s="739" t="s">
        <v>18319</v>
      </c>
      <c r="E3130" s="739">
        <v>35</v>
      </c>
      <c r="F3130" s="741">
        <v>3703</v>
      </c>
      <c r="G3130" s="739" t="s">
        <v>6943</v>
      </c>
      <c r="H3130" s="739" t="s">
        <v>18320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18321</v>
      </c>
    </row>
    <row r="3133" spans="1:8">
      <c r="A3133" s="739" t="s">
        <v>18322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18323</v>
      </c>
    </row>
    <row r="3136" spans="1:8">
      <c r="A3136" s="739" t="s">
        <v>18324</v>
      </c>
      <c r="E3136" s="741">
        <v>18</v>
      </c>
      <c r="F3136" s="741">
        <v>2227</v>
      </c>
      <c r="G3136" s="739" t="s">
        <v>18047</v>
      </c>
      <c r="H3136" s="739" t="s">
        <v>8630</v>
      </c>
    </row>
    <row r="3137" spans="1:8">
      <c r="A3137" s="739" t="s">
        <v>18324</v>
      </c>
      <c r="E3137" s="739">
        <v>32</v>
      </c>
      <c r="F3137" s="741">
        <v>2195</v>
      </c>
      <c r="G3137" s="739" t="s">
        <v>18114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18325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18326</v>
      </c>
      <c r="C3143" s="739">
        <v>10000</v>
      </c>
      <c r="D3143" s="846"/>
      <c r="E3143" s="846"/>
      <c r="H3143" s="739" t="s">
        <v>18327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18122</v>
      </c>
      <c r="H3146" s="739" t="s">
        <v>18328</v>
      </c>
    </row>
    <row r="3147" spans="1:8">
      <c r="A3147" s="739" t="s">
        <v>18329</v>
      </c>
      <c r="E3147" s="741">
        <v>135</v>
      </c>
      <c r="F3147" s="741">
        <v>4958</v>
      </c>
      <c r="G3147" s="739" t="s">
        <v>7776</v>
      </c>
      <c r="H3147" s="739" t="s">
        <v>18330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18331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18332</v>
      </c>
    </row>
    <row r="3151" spans="1:8">
      <c r="A3151" s="739" t="s">
        <v>18333</v>
      </c>
      <c r="E3151" s="739">
        <v>28</v>
      </c>
      <c r="F3151" s="741">
        <v>4531</v>
      </c>
      <c r="G3151" s="739" t="s">
        <v>18050</v>
      </c>
      <c r="H3151" s="739" t="s">
        <v>8651</v>
      </c>
    </row>
    <row r="3152" spans="1:8">
      <c r="A3152" s="739" t="s">
        <v>18334</v>
      </c>
      <c r="C3152" s="739">
        <v>18000</v>
      </c>
      <c r="D3152" s="846"/>
      <c r="H3152" s="739" t="s">
        <v>18335</v>
      </c>
    </row>
    <row r="3153" spans="1:8">
      <c r="A3153" s="739" t="s">
        <v>18336</v>
      </c>
      <c r="C3153" s="739">
        <v>29647</v>
      </c>
      <c r="H3153" s="739" t="s">
        <v>18337</v>
      </c>
    </row>
    <row r="3154" spans="1:8">
      <c r="A3154" s="739" t="s">
        <v>18338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18339</v>
      </c>
      <c r="E3156" s="739">
        <v>196</v>
      </c>
      <c r="F3156" s="741">
        <v>4335</v>
      </c>
      <c r="G3156" s="739" t="s">
        <v>6943</v>
      </c>
      <c r="H3156" s="739" t="s">
        <v>18340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18341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18232</v>
      </c>
      <c r="H3159" s="739" t="s">
        <v>8667</v>
      </c>
    </row>
    <row r="3160" spans="1:8">
      <c r="A3160" s="739" t="s">
        <v>18342</v>
      </c>
      <c r="C3160" s="739">
        <v>8000</v>
      </c>
      <c r="D3160" s="846">
        <v>2000</v>
      </c>
      <c r="E3160" s="846"/>
      <c r="H3160" s="739" t="s">
        <v>18343</v>
      </c>
    </row>
    <row r="3161" spans="1:8" ht="49.5">
      <c r="A3161" s="739" t="s">
        <v>18344</v>
      </c>
      <c r="C3161" s="739">
        <v>16000</v>
      </c>
      <c r="E3161" s="741"/>
      <c r="F3161" s="741"/>
      <c r="H3161" s="836" t="s">
        <v>18345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18346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18094</v>
      </c>
      <c r="H3165" s="739" t="s">
        <v>18347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18115</v>
      </c>
      <c r="H3166" s="739" t="s">
        <v>18348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18349</v>
      </c>
      <c r="E3169" s="739">
        <v>200</v>
      </c>
      <c r="F3169" s="741">
        <v>2059</v>
      </c>
      <c r="G3169" s="739" t="s">
        <v>7776</v>
      </c>
      <c r="H3169" s="739" t="s">
        <v>18350</v>
      </c>
    </row>
    <row r="3170" spans="1:8">
      <c r="A3170" s="739" t="s">
        <v>18351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18352</v>
      </c>
      <c r="C3172" s="739">
        <v>29647</v>
      </c>
      <c r="H3172" s="739" t="s">
        <v>8688</v>
      </c>
    </row>
    <row r="3173" spans="1:8">
      <c r="A3173" s="739" t="s">
        <v>18352</v>
      </c>
      <c r="E3173" s="741">
        <v>1507</v>
      </c>
      <c r="F3173" s="741">
        <v>552</v>
      </c>
      <c r="G3173" s="741" t="s">
        <v>8689</v>
      </c>
      <c r="H3173" s="739" t="s">
        <v>18353</v>
      </c>
    </row>
    <row r="3174" spans="1:8">
      <c r="A3174" s="739" t="s">
        <v>8691</v>
      </c>
      <c r="C3174" s="739">
        <v>28440</v>
      </c>
      <c r="H3174" s="739" t="s">
        <v>18354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18355</v>
      </c>
    </row>
    <row r="3176" spans="1:8">
      <c r="A3176" s="739" t="s">
        <v>18356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18114</v>
      </c>
      <c r="H3177" s="739" t="s">
        <v>18357</v>
      </c>
    </row>
    <row r="3178" spans="1:8">
      <c r="A3178" s="739" t="s">
        <v>18356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18358</v>
      </c>
      <c r="E3179" s="741">
        <v>1458</v>
      </c>
      <c r="F3179" s="741">
        <v>3684</v>
      </c>
      <c r="G3179" s="739" t="s">
        <v>18102</v>
      </c>
      <c r="H3179" s="739" t="s">
        <v>18359</v>
      </c>
    </row>
    <row r="3180" spans="1:8" ht="33">
      <c r="A3180" s="739" t="s">
        <v>18360</v>
      </c>
      <c r="C3180" s="739">
        <v>6000</v>
      </c>
      <c r="F3180" s="741"/>
      <c r="H3180" s="836" t="s">
        <v>18361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18362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18363</v>
      </c>
    </row>
    <row r="3186" spans="1:8">
      <c r="A3186" s="739" t="s">
        <v>18364</v>
      </c>
      <c r="E3186" s="741">
        <v>189</v>
      </c>
      <c r="F3186" s="741">
        <v>3416</v>
      </c>
      <c r="G3186" s="741" t="s">
        <v>18198</v>
      </c>
      <c r="H3186" s="739" t="s">
        <v>8711</v>
      </c>
    </row>
    <row r="3187" spans="1:8">
      <c r="A3187" s="739" t="s">
        <v>18365</v>
      </c>
      <c r="E3187" s="741">
        <v>265</v>
      </c>
      <c r="F3187" s="741">
        <v>3151</v>
      </c>
      <c r="G3187" s="739" t="s">
        <v>18114</v>
      </c>
      <c r="H3187" s="739" t="s">
        <v>8713</v>
      </c>
    </row>
    <row r="3188" spans="1:8">
      <c r="A3188" s="739" t="s">
        <v>18365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18366</v>
      </c>
      <c r="E3189" s="741">
        <v>1458</v>
      </c>
      <c r="F3189" s="741">
        <v>1373</v>
      </c>
      <c r="G3189" s="739" t="s">
        <v>18102</v>
      </c>
      <c r="H3189" s="739" t="s">
        <v>18367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18115</v>
      </c>
      <c r="H3191" s="739" t="s">
        <v>18368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18369</v>
      </c>
      <c r="E3194" s="739">
        <v>196</v>
      </c>
      <c r="F3194" s="741">
        <v>1159</v>
      </c>
      <c r="G3194" s="739" t="s">
        <v>18122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18370</v>
      </c>
      <c r="C3196" s="739">
        <v>4515</v>
      </c>
      <c r="H3196" s="739" t="s">
        <v>8725</v>
      </c>
    </row>
    <row r="3197" spans="1:8">
      <c r="A3197" s="739" t="s">
        <v>18371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18131</v>
      </c>
    </row>
    <row r="3200" spans="1:8">
      <c r="A3200" s="739" t="s">
        <v>18372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18373</v>
      </c>
      <c r="E3202" s="739">
        <v>44</v>
      </c>
      <c r="F3202" s="741">
        <v>4263</v>
      </c>
      <c r="G3202" s="739" t="s">
        <v>18122</v>
      </c>
      <c r="H3202" s="739" t="s">
        <v>18374</v>
      </c>
    </row>
    <row r="3203" spans="1:8">
      <c r="A3203" s="739" t="s">
        <v>18375</v>
      </c>
      <c r="C3203" s="739">
        <v>17000</v>
      </c>
      <c r="H3203" s="739" t="s">
        <v>18376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18377</v>
      </c>
      <c r="C3205" s="739">
        <v>61454</v>
      </c>
      <c r="D3205" s="846"/>
      <c r="E3205" s="846"/>
      <c r="H3205" s="739" t="s">
        <v>18378</v>
      </c>
    </row>
    <row r="3206" spans="1:8">
      <c r="A3206" s="739" t="s">
        <v>8735</v>
      </c>
      <c r="C3206" s="739">
        <v>21491</v>
      </c>
      <c r="H3206" s="739" t="s">
        <v>18379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18380</v>
      </c>
    </row>
    <row r="3208" spans="1:8">
      <c r="A3208" s="739" t="s">
        <v>18381</v>
      </c>
      <c r="E3208" s="739">
        <v>56</v>
      </c>
      <c r="F3208" s="741">
        <v>4018</v>
      </c>
      <c r="G3208" s="739" t="s">
        <v>18122</v>
      </c>
      <c r="H3208" s="739" t="s">
        <v>18382</v>
      </c>
    </row>
    <row r="3209" spans="1:8">
      <c r="A3209" s="739" t="s">
        <v>18383</v>
      </c>
      <c r="E3209" s="741">
        <v>1458</v>
      </c>
      <c r="F3209" s="741">
        <v>2560</v>
      </c>
      <c r="G3209" s="739" t="s">
        <v>7763</v>
      </c>
      <c r="H3209" s="739" t="s">
        <v>18384</v>
      </c>
    </row>
    <row r="3210" spans="1:8">
      <c r="A3210" s="739" t="s">
        <v>18385</v>
      </c>
      <c r="E3210" s="741">
        <v>18</v>
      </c>
      <c r="F3210" s="741">
        <v>2542</v>
      </c>
      <c r="G3210" s="739" t="s">
        <v>18115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18122</v>
      </c>
      <c r="H3211" s="739" t="s">
        <v>18386</v>
      </c>
    </row>
    <row r="3212" spans="1:8">
      <c r="A3212" s="739" t="s">
        <v>18387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18387</v>
      </c>
      <c r="C3214" s="739">
        <v>29647</v>
      </c>
      <c r="H3214" s="739" t="s">
        <v>8751</v>
      </c>
    </row>
    <row r="3215" spans="1:8">
      <c r="A3215" s="739" t="s">
        <v>18388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18389</v>
      </c>
      <c r="C3216" s="739">
        <v>30000</v>
      </c>
      <c r="H3216" s="836" t="s">
        <v>18390</v>
      </c>
    </row>
    <row r="3217" spans="1:8">
      <c r="A3217" s="739" t="s">
        <v>18391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18114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18392</v>
      </c>
    </row>
    <row r="3220" spans="1:8">
      <c r="A3220" s="739" t="s">
        <v>18393</v>
      </c>
      <c r="E3220" s="741">
        <v>70</v>
      </c>
      <c r="F3220" s="741">
        <v>1835</v>
      </c>
      <c r="G3220" s="739" t="s">
        <v>18114</v>
      </c>
      <c r="H3220" s="739" t="s">
        <v>8760</v>
      </c>
    </row>
    <row r="3221" spans="1:8">
      <c r="A3221" s="739" t="s">
        <v>18393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18394</v>
      </c>
      <c r="E3222" s="741">
        <v>225</v>
      </c>
      <c r="F3222" s="741">
        <v>1375</v>
      </c>
      <c r="G3222" s="739" t="s">
        <v>7776</v>
      </c>
      <c r="H3222" s="739" t="s">
        <v>18395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18396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18396</v>
      </c>
      <c r="E3225" s="741">
        <v>1458</v>
      </c>
      <c r="F3225" s="741">
        <v>4672</v>
      </c>
      <c r="G3225" s="739" t="s">
        <v>18102</v>
      </c>
      <c r="H3225" s="739" t="s">
        <v>18397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18398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18114</v>
      </c>
      <c r="H3228" s="739" t="s">
        <v>18392</v>
      </c>
    </row>
    <row r="3229" spans="1:8">
      <c r="E3229" s="741"/>
      <c r="F3229" s="741"/>
      <c r="H3229" s="846" t="s">
        <v>8146</v>
      </c>
    </row>
    <row r="3230" spans="1:8">
      <c r="A3230" s="739" t="s">
        <v>18399</v>
      </c>
      <c r="C3230" s="739">
        <v>17000</v>
      </c>
      <c r="H3230" s="739" t="s">
        <v>18400</v>
      </c>
    </row>
    <row r="3231" spans="1:8">
      <c r="A3231" s="739" t="s">
        <v>18401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18050</v>
      </c>
      <c r="H3232" s="739" t="s">
        <v>8773</v>
      </c>
    </row>
    <row r="3233" spans="1:8">
      <c r="A3233" s="739" t="s">
        <v>18402</v>
      </c>
      <c r="E3233" s="741">
        <v>1458</v>
      </c>
      <c r="F3233" s="741">
        <v>1636</v>
      </c>
      <c r="G3233" s="739" t="s">
        <v>18102</v>
      </c>
      <c r="H3233" s="739" t="s">
        <v>8775</v>
      </c>
    </row>
    <row r="3234" spans="1:8">
      <c r="A3234" s="739" t="s">
        <v>18403</v>
      </c>
      <c r="E3234" s="741">
        <v>18</v>
      </c>
      <c r="F3234" s="741">
        <v>1618</v>
      </c>
      <c r="G3234" s="739" t="s">
        <v>6913</v>
      </c>
      <c r="H3234" s="739" t="s">
        <v>18404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18405</v>
      </c>
      <c r="C3237" s="739">
        <v>17000</v>
      </c>
      <c r="H3237" s="739" t="s">
        <v>18406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18407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18114</v>
      </c>
      <c r="H3239" s="739" t="s">
        <v>18407</v>
      </c>
    </row>
    <row r="3240" spans="1:8">
      <c r="A3240" s="739" t="s">
        <v>18408</v>
      </c>
      <c r="D3240" s="739">
        <v>5000</v>
      </c>
      <c r="E3240" s="741"/>
      <c r="F3240" s="741">
        <v>5801</v>
      </c>
      <c r="H3240" s="739" t="s">
        <v>18131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18409</v>
      </c>
    </row>
    <row r="3242" spans="1:8">
      <c r="A3242" s="739" t="s">
        <v>18410</v>
      </c>
      <c r="E3242" s="741">
        <v>405</v>
      </c>
      <c r="F3242" s="741">
        <v>4986</v>
      </c>
      <c r="G3242" s="739" t="s">
        <v>18114</v>
      </c>
      <c r="H3242" s="739" t="s">
        <v>18409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18411</v>
      </c>
    </row>
    <row r="3245" spans="1:8">
      <c r="A3245" s="739" t="s">
        <v>18412</v>
      </c>
      <c r="C3245" s="739">
        <v>43500</v>
      </c>
      <c r="D3245" s="846"/>
      <c r="H3245" s="739" t="s">
        <v>18413</v>
      </c>
    </row>
    <row r="3246" spans="1:8">
      <c r="A3246" s="739" t="s">
        <v>18414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18114</v>
      </c>
      <c r="H3247" s="739" t="s">
        <v>18415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18416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18417</v>
      </c>
      <c r="C3251" s="739">
        <v>22824</v>
      </c>
      <c r="H3251" s="739" t="s">
        <v>18418</v>
      </c>
    </row>
    <row r="3252" spans="1:9">
      <c r="E3252" s="741"/>
      <c r="F3252" s="741"/>
      <c r="H3252" s="846" t="s">
        <v>8146</v>
      </c>
    </row>
    <row r="3253" spans="1:9">
      <c r="A3253" s="739" t="s">
        <v>18419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18420</v>
      </c>
      <c r="E3254" s="739">
        <v>144</v>
      </c>
      <c r="F3254" s="741">
        <v>3760</v>
      </c>
      <c r="G3254" s="739" t="s">
        <v>18122</v>
      </c>
      <c r="H3254" s="739" t="s">
        <v>18421</v>
      </c>
    </row>
    <row r="3255" spans="1:9">
      <c r="A3255" s="739" t="s">
        <v>18422</v>
      </c>
      <c r="E3255" s="741">
        <v>15</v>
      </c>
      <c r="F3255" s="741">
        <v>3745</v>
      </c>
      <c r="G3255" s="739" t="s">
        <v>18169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18122</v>
      </c>
      <c r="H3257" s="739" t="s">
        <v>18423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18424</v>
      </c>
      <c r="E3260" s="741">
        <v>1458</v>
      </c>
      <c r="F3260" s="741">
        <v>1784</v>
      </c>
      <c r="G3260" s="739" t="s">
        <v>7763</v>
      </c>
      <c r="H3260" s="739" t="s">
        <v>18425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18426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18118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18427</v>
      </c>
      <c r="C3265" s="739">
        <v>39800</v>
      </c>
      <c r="D3265" s="846"/>
      <c r="H3265" s="739" t="s">
        <v>18413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18428</v>
      </c>
    </row>
    <row r="3268" spans="1:8">
      <c r="A3268" s="739" t="s">
        <v>18429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18430</v>
      </c>
      <c r="E3270" s="741">
        <v>110</v>
      </c>
      <c r="F3270" s="741">
        <v>1506</v>
      </c>
      <c r="G3270" s="739" t="s">
        <v>18232</v>
      </c>
      <c r="H3270" s="739" t="s">
        <v>8667</v>
      </c>
    </row>
    <row r="3271" spans="1:8">
      <c r="A3271" s="739" t="s">
        <v>18431</v>
      </c>
      <c r="E3271" s="741">
        <v>1458</v>
      </c>
      <c r="F3271" s="741">
        <v>48</v>
      </c>
      <c r="G3271" s="739" t="s">
        <v>18102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18047</v>
      </c>
      <c r="H3272" s="739" t="s">
        <v>8823</v>
      </c>
    </row>
    <row r="3273" spans="1:8">
      <c r="A3273" s="739" t="s">
        <v>18432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18432</v>
      </c>
      <c r="E3274" s="739">
        <v>324</v>
      </c>
      <c r="F3274" s="741">
        <v>4706</v>
      </c>
      <c r="G3274" s="739" t="s">
        <v>6943</v>
      </c>
      <c r="H3274" s="739" t="s">
        <v>18433</v>
      </c>
    </row>
    <row r="3275" spans="1:8">
      <c r="E3275" s="741"/>
      <c r="F3275" s="741"/>
      <c r="H3275" s="846" t="s">
        <v>8146</v>
      </c>
    </row>
    <row r="3276" spans="1:8">
      <c r="A3276" s="739" t="s">
        <v>18434</v>
      </c>
      <c r="C3276" s="739">
        <v>20000</v>
      </c>
      <c r="H3276" s="739" t="s">
        <v>8827</v>
      </c>
    </row>
    <row r="3277" spans="1:8">
      <c r="A3277" s="739" t="s">
        <v>18435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18436</v>
      </c>
    </row>
    <row r="3279" spans="1:8">
      <c r="A3279" s="739" t="s">
        <v>18437</v>
      </c>
      <c r="C3279" s="739">
        <v>8137</v>
      </c>
      <c r="H3279" s="739" t="s">
        <v>18428</v>
      </c>
    </row>
    <row r="3280" spans="1:8">
      <c r="A3280" s="739" t="s">
        <v>18438</v>
      </c>
      <c r="C3280" s="739">
        <v>10670</v>
      </c>
      <c r="H3280" s="739" t="s">
        <v>8833</v>
      </c>
    </row>
    <row r="3281" spans="1:8">
      <c r="A3281" s="739" t="s">
        <v>18439</v>
      </c>
      <c r="C3281" s="739">
        <v>60000</v>
      </c>
      <c r="D3281" s="846"/>
      <c r="H3281" s="739" t="s">
        <v>18440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18122</v>
      </c>
      <c r="H3282" s="739" t="s">
        <v>8836</v>
      </c>
    </row>
    <row r="3283" spans="1:8">
      <c r="A3283" s="739" t="s">
        <v>18441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18442</v>
      </c>
      <c r="C3284" s="739">
        <v>104030</v>
      </c>
      <c r="H3284" s="836" t="s">
        <v>18443</v>
      </c>
    </row>
    <row r="3285" spans="1:8">
      <c r="A3285" s="739" t="s">
        <v>8839</v>
      </c>
      <c r="C3285" s="739">
        <v>31454</v>
      </c>
      <c r="D3285" s="846" t="s">
        <v>18444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18445</v>
      </c>
    </row>
    <row r="3287" spans="1:8">
      <c r="A3287" s="739" t="s">
        <v>18442</v>
      </c>
      <c r="E3287" s="741">
        <v>1458</v>
      </c>
      <c r="F3287" s="741">
        <v>2937</v>
      </c>
      <c r="G3287" s="739" t="s">
        <v>18102</v>
      </c>
      <c r="H3287" s="739" t="s">
        <v>18446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18447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18448</v>
      </c>
    </row>
    <row r="3292" spans="1:8">
      <c r="A3292" s="739" t="s">
        <v>18449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18450</v>
      </c>
      <c r="E3294" s="739">
        <v>36</v>
      </c>
      <c r="F3294" s="741">
        <v>2851</v>
      </c>
      <c r="G3294" s="739" t="s">
        <v>6943</v>
      </c>
      <c r="H3294" s="739" t="s">
        <v>18451</v>
      </c>
    </row>
    <row r="3295" spans="1:8">
      <c r="A3295" s="739" t="s">
        <v>18449</v>
      </c>
      <c r="C3295" s="739">
        <v>29647</v>
      </c>
      <c r="H3295" s="739" t="s">
        <v>18448</v>
      </c>
    </row>
    <row r="3296" spans="1:8">
      <c r="A3296" s="739" t="s">
        <v>8847</v>
      </c>
      <c r="C3296" s="739">
        <v>61454</v>
      </c>
      <c r="D3296" s="846"/>
      <c r="H3296" s="739" t="s">
        <v>18452</v>
      </c>
    </row>
    <row r="3297" spans="1:8">
      <c r="A3297" s="739" t="s">
        <v>8847</v>
      </c>
      <c r="C3297" s="739">
        <v>3832</v>
      </c>
      <c r="D3297" s="846"/>
      <c r="H3297" s="739" t="s">
        <v>18453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18181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18114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18454</v>
      </c>
    </row>
    <row r="3302" spans="1:8">
      <c r="E3302" s="741"/>
      <c r="F3302" s="741"/>
      <c r="H3302" s="846" t="s">
        <v>18118</v>
      </c>
    </row>
    <row r="3303" spans="1:8">
      <c r="A3303" s="739" t="s">
        <v>18455</v>
      </c>
      <c r="E3303" s="741">
        <v>200</v>
      </c>
      <c r="F3303" s="741">
        <v>2037</v>
      </c>
      <c r="G3303" s="739" t="s">
        <v>18094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18094</v>
      </c>
      <c r="H3304" s="739" t="s">
        <v>18456</v>
      </c>
    </row>
    <row r="3305" spans="1:8">
      <c r="A3305" s="739" t="s">
        <v>18457</v>
      </c>
      <c r="E3305" s="741">
        <v>235</v>
      </c>
      <c r="F3305" s="741">
        <v>1602</v>
      </c>
      <c r="G3305" s="739" t="s">
        <v>7776</v>
      </c>
      <c r="H3305" s="739" t="s">
        <v>18458</v>
      </c>
    </row>
    <row r="3306" spans="1:8">
      <c r="A3306" s="739" t="s">
        <v>18457</v>
      </c>
      <c r="E3306" s="741">
        <v>240</v>
      </c>
      <c r="F3306" s="741">
        <v>1362</v>
      </c>
      <c r="G3306" s="739" t="s">
        <v>18094</v>
      </c>
      <c r="H3306" s="739" t="s">
        <v>8864</v>
      </c>
    </row>
    <row r="3307" spans="1:8">
      <c r="A3307" s="739" t="s">
        <v>18457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18047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18115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18131</v>
      </c>
    </row>
    <row r="3311" spans="1:8">
      <c r="A3311" s="739" t="s">
        <v>18459</v>
      </c>
      <c r="E3311" s="741">
        <v>1458</v>
      </c>
      <c r="F3311" s="741">
        <v>7531</v>
      </c>
      <c r="G3311" s="739" t="s">
        <v>18211</v>
      </c>
      <c r="H3311" s="739" t="s">
        <v>18460</v>
      </c>
    </row>
    <row r="3312" spans="1:8" s="842" customFormat="1" ht="6.6" customHeight="1">
      <c r="E3312" s="848"/>
      <c r="F3312" s="848"/>
    </row>
    <row r="3313" spans="1:11">
      <c r="A3313" s="739" t="s">
        <v>18461</v>
      </c>
      <c r="C3313" s="739">
        <v>20000</v>
      </c>
      <c r="H3313" s="739" t="s">
        <v>8872</v>
      </c>
      <c r="K3313" s="739" t="s">
        <v>18462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18114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18114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18463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18114</v>
      </c>
      <c r="H3317" s="739" t="s">
        <v>18463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18464</v>
      </c>
    </row>
    <row r="3321" spans="1:11">
      <c r="A3321" s="739" t="s">
        <v>8879</v>
      </c>
      <c r="C3321" s="739">
        <v>18000</v>
      </c>
      <c r="D3321" s="846"/>
      <c r="H3321" s="739" t="s">
        <v>18465</v>
      </c>
    </row>
    <row r="3322" spans="1:11">
      <c r="A3322" s="739" t="s">
        <v>18466</v>
      </c>
      <c r="C3322" s="739">
        <v>34335</v>
      </c>
      <c r="H3322" s="739" t="s">
        <v>18467</v>
      </c>
    </row>
    <row r="3323" spans="1:11">
      <c r="E3323" s="741"/>
      <c r="F3323" s="741"/>
      <c r="H3323" s="846" t="s">
        <v>18118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18468</v>
      </c>
    </row>
    <row r="3325" spans="1:11">
      <c r="A3325" s="739" t="s">
        <v>18469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18470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18114</v>
      </c>
      <c r="H3327" s="739" t="s">
        <v>18470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18471</v>
      </c>
      <c r="E3329" s="739">
        <v>1800</v>
      </c>
      <c r="F3329" s="741">
        <v>4571</v>
      </c>
      <c r="G3329" s="851"/>
      <c r="H3329" s="836" t="s">
        <v>18472</v>
      </c>
    </row>
    <row r="3330" spans="1:11">
      <c r="A3330" s="739" t="s">
        <v>18473</v>
      </c>
      <c r="E3330" s="741">
        <v>1458</v>
      </c>
      <c r="F3330" s="741">
        <v>3113</v>
      </c>
      <c r="G3330" s="739" t="s">
        <v>18211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18105</v>
      </c>
      <c r="H3332" s="739" t="s">
        <v>18474</v>
      </c>
    </row>
    <row r="3333" spans="1:11">
      <c r="A3333" s="739" t="s">
        <v>18475</v>
      </c>
      <c r="C3333" s="739">
        <v>29647</v>
      </c>
      <c r="H3333" s="739" t="s">
        <v>18476</v>
      </c>
    </row>
    <row r="3334" spans="1:11">
      <c r="A3334" s="739" t="s">
        <v>18475</v>
      </c>
      <c r="C3334" s="739">
        <v>12000</v>
      </c>
      <c r="D3334" s="846"/>
      <c r="H3334" s="739" t="s">
        <v>18477</v>
      </c>
    </row>
    <row r="3335" spans="1:11">
      <c r="A3335" s="739" t="s">
        <v>8901</v>
      </c>
      <c r="C3335" s="739">
        <v>15090</v>
      </c>
      <c r="H3335" s="739" t="s">
        <v>18478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18479</v>
      </c>
    </row>
    <row r="3338" spans="1:11">
      <c r="A3338" s="739" t="s">
        <v>18480</v>
      </c>
      <c r="E3338" s="739">
        <v>360</v>
      </c>
      <c r="F3338" s="741">
        <v>2336</v>
      </c>
      <c r="G3338" s="739" t="s">
        <v>6943</v>
      </c>
      <c r="H3338" s="739" t="s">
        <v>18481</v>
      </c>
    </row>
    <row r="3339" spans="1:11">
      <c r="A3339" s="739" t="s">
        <v>18482</v>
      </c>
      <c r="E3339" s="739">
        <v>28</v>
      </c>
      <c r="F3339" s="741">
        <v>2308</v>
      </c>
      <c r="G3339" s="739" t="s">
        <v>18050</v>
      </c>
      <c r="H3339" s="739" t="s">
        <v>8908</v>
      </c>
    </row>
    <row r="3340" spans="1:11">
      <c r="A3340" s="739" t="s">
        <v>18483</v>
      </c>
      <c r="E3340" s="739">
        <v>44</v>
      </c>
      <c r="F3340" s="741">
        <v>2264</v>
      </c>
      <c r="G3340" s="739" t="s">
        <v>18122</v>
      </c>
      <c r="H3340" s="739" t="s">
        <v>18484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18485</v>
      </c>
      <c r="E3342" s="739">
        <v>44</v>
      </c>
      <c r="F3342" s="741">
        <v>2100</v>
      </c>
      <c r="G3342" s="739" t="s">
        <v>18122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18486</v>
      </c>
    </row>
    <row r="3344" spans="1:11">
      <c r="E3344" s="741"/>
      <c r="F3344" s="741"/>
      <c r="H3344" s="846" t="s">
        <v>18118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18487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18047</v>
      </c>
      <c r="H3346" s="739" t="s">
        <v>18488</v>
      </c>
    </row>
    <row r="3347" spans="1:11">
      <c r="A3347" s="739" t="s">
        <v>18489</v>
      </c>
      <c r="E3347" s="739">
        <v>32</v>
      </c>
      <c r="F3347" s="741">
        <v>467</v>
      </c>
      <c r="G3347" s="739" t="s">
        <v>18114</v>
      </c>
      <c r="H3347" s="739" t="s">
        <v>8631</v>
      </c>
    </row>
    <row r="3348" spans="1:11">
      <c r="A3348" s="739" t="s">
        <v>18490</v>
      </c>
      <c r="C3348" s="739">
        <v>20000</v>
      </c>
      <c r="H3348" s="739" t="s">
        <v>18491</v>
      </c>
      <c r="K3348" s="739" t="s">
        <v>18462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18492</v>
      </c>
    </row>
    <row r="3352" spans="1:11">
      <c r="A3352" s="739" t="s">
        <v>18493</v>
      </c>
      <c r="C3352" s="739">
        <v>400</v>
      </c>
      <c r="H3352" s="739" t="s">
        <v>18494</v>
      </c>
    </row>
    <row r="3353" spans="1:11">
      <c r="A3353" s="739" t="s">
        <v>18495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18114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18114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18114</v>
      </c>
      <c r="H3358" s="739" t="s">
        <v>18496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18497</v>
      </c>
      <c r="E3361" s="741">
        <v>1458</v>
      </c>
      <c r="F3361" s="741">
        <v>3528</v>
      </c>
      <c r="G3361" s="739" t="s">
        <v>18102</v>
      </c>
      <c r="H3361" s="739" t="s">
        <v>18498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18169</v>
      </c>
      <c r="H3362" s="739" t="s">
        <v>8938</v>
      </c>
    </row>
    <row r="3363" spans="1:11">
      <c r="A3363" s="739" t="s">
        <v>18499</v>
      </c>
      <c r="C3363" s="739">
        <v>20000</v>
      </c>
      <c r="H3363" s="739" t="s">
        <v>18500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18501</v>
      </c>
      <c r="C3365" s="739">
        <v>29647</v>
      </c>
      <c r="H3365" s="739" t="s">
        <v>8944</v>
      </c>
    </row>
    <row r="3366" spans="1:11">
      <c r="A3366" s="739" t="s">
        <v>18501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18502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18115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18050</v>
      </c>
      <c r="H3370" s="739" t="s">
        <v>8952</v>
      </c>
    </row>
    <row r="3371" spans="1:11" ht="33">
      <c r="A3371" s="739" t="s">
        <v>18503</v>
      </c>
      <c r="C3371" s="739">
        <v>6600</v>
      </c>
      <c r="H3371" s="847" t="s">
        <v>18504</v>
      </c>
    </row>
    <row r="3372" spans="1:11" ht="49.5">
      <c r="A3372" s="739" t="s">
        <v>8955</v>
      </c>
      <c r="C3372" s="741">
        <v>1468</v>
      </c>
      <c r="F3372" s="741"/>
      <c r="G3372" s="739" t="s">
        <v>18102</v>
      </c>
      <c r="H3372" s="836" t="s">
        <v>18505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18506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18507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18114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18508</v>
      </c>
    </row>
    <row r="3377" spans="1:11">
      <c r="A3377" s="739" t="s">
        <v>18509</v>
      </c>
      <c r="E3377" s="739">
        <v>60</v>
      </c>
      <c r="F3377" s="741">
        <v>2444</v>
      </c>
      <c r="G3377" s="739" t="s">
        <v>18122</v>
      </c>
      <c r="H3377" s="739" t="s">
        <v>18510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18511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18512</v>
      </c>
    </row>
    <row r="3383" spans="1:11">
      <c r="H3383" s="844" t="s">
        <v>18513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18122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18514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18515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18094</v>
      </c>
      <c r="H3388" s="739" t="s">
        <v>18202</v>
      </c>
    </row>
    <row r="3389" spans="1:11">
      <c r="A3389" s="739" t="s">
        <v>18516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18517</v>
      </c>
    </row>
    <row r="3391" spans="1:11" ht="49.5">
      <c r="A3391" s="741" t="s">
        <v>18518</v>
      </c>
      <c r="C3391" s="741">
        <v>1468</v>
      </c>
      <c r="F3391" s="741"/>
      <c r="G3391" s="739" t="s">
        <v>18102</v>
      </c>
      <c r="H3391" s="836" t="s">
        <v>18519</v>
      </c>
    </row>
    <row r="3392" spans="1:11">
      <c r="A3392" s="739" t="s">
        <v>18520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18114</v>
      </c>
      <c r="H3393" s="739" t="s">
        <v>18521</v>
      </c>
    </row>
    <row r="3394" spans="1:11">
      <c r="A3394" s="739" t="s">
        <v>18522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18523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18524</v>
      </c>
    </row>
    <row r="3398" spans="1:11">
      <c r="A3398" s="739" t="s">
        <v>18525</v>
      </c>
      <c r="C3398" s="739">
        <v>20010</v>
      </c>
      <c r="H3398" s="739" t="s">
        <v>18526</v>
      </c>
      <c r="K3398" s="739" t="s">
        <v>18527</v>
      </c>
    </row>
    <row r="3399" spans="1:11">
      <c r="A3399" s="739" t="s">
        <v>18525</v>
      </c>
      <c r="E3399" s="741">
        <v>168</v>
      </c>
      <c r="F3399" s="741">
        <v>602</v>
      </c>
      <c r="G3399" s="741" t="s">
        <v>18105</v>
      </c>
      <c r="H3399" s="739" t="s">
        <v>18528</v>
      </c>
    </row>
    <row r="3400" spans="1:11">
      <c r="A3400" s="739" t="s">
        <v>9702</v>
      </c>
      <c r="C3400" s="739">
        <v>29647</v>
      </c>
      <c r="H3400" s="739" t="s">
        <v>18529</v>
      </c>
    </row>
    <row r="3401" spans="1:11">
      <c r="A3401" s="739" t="s">
        <v>18530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18531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18532</v>
      </c>
    </row>
    <row r="3407" spans="1:11">
      <c r="E3407" s="741"/>
      <c r="F3407" s="741"/>
      <c r="H3407" s="846" t="s">
        <v>18533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18534</v>
      </c>
    </row>
    <row r="3409" spans="1:8" ht="49.5">
      <c r="A3409" s="739" t="s">
        <v>18535</v>
      </c>
      <c r="C3409" s="741">
        <v>1468</v>
      </c>
      <c r="F3409" s="741"/>
      <c r="G3409" s="739" t="s">
        <v>7763</v>
      </c>
      <c r="H3409" s="836" t="s">
        <v>18536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18115</v>
      </c>
      <c r="H3410" s="739" t="s">
        <v>18537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18114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18094</v>
      </c>
      <c r="H3412" s="739" t="s">
        <v>18538</v>
      </c>
    </row>
    <row r="3413" spans="1:8">
      <c r="A3413" s="739" t="s">
        <v>18539</v>
      </c>
      <c r="E3413" s="741">
        <v>275</v>
      </c>
      <c r="F3413" s="741">
        <v>4642</v>
      </c>
      <c r="G3413" s="739" t="s">
        <v>18540</v>
      </c>
      <c r="H3413" s="739" t="s">
        <v>18538</v>
      </c>
    </row>
    <row r="3414" spans="1:8">
      <c r="A3414" s="739" t="s">
        <v>18541</v>
      </c>
      <c r="C3414" s="739">
        <v>29647</v>
      </c>
      <c r="H3414" s="739" t="s">
        <v>18542</v>
      </c>
    </row>
    <row r="3415" spans="1:8">
      <c r="A3415" s="739" t="s">
        <v>11103</v>
      </c>
      <c r="C3415" s="739">
        <v>22500</v>
      </c>
      <c r="D3415" s="846"/>
      <c r="H3415" s="739" t="s">
        <v>18543</v>
      </c>
    </row>
    <row r="3416" spans="1:8">
      <c r="A3416" s="739" t="s">
        <v>18544</v>
      </c>
      <c r="C3416" s="741">
        <v>61454</v>
      </c>
      <c r="H3416" s="739" t="s">
        <v>18545</v>
      </c>
    </row>
    <row r="3417" spans="1:8">
      <c r="A3417" s="739" t="s">
        <v>11103</v>
      </c>
      <c r="C3417" s="739">
        <v>800</v>
      </c>
      <c r="H3417" s="739" t="s">
        <v>18546</v>
      </c>
    </row>
    <row r="3418" spans="1:8">
      <c r="A3418" s="739" t="s">
        <v>18541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18547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18548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18114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18114</v>
      </c>
      <c r="H3423" s="739" t="s">
        <v>8432</v>
      </c>
    </row>
    <row r="3424" spans="1:8" ht="49.5">
      <c r="A3424" s="739" t="s">
        <v>18549</v>
      </c>
      <c r="C3424" s="741">
        <v>1468</v>
      </c>
      <c r="F3424" s="741"/>
      <c r="G3424" s="739" t="s">
        <v>7763</v>
      </c>
      <c r="H3424" s="836" t="s">
        <v>18550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18549</v>
      </c>
      <c r="E3426" s="739">
        <v>44</v>
      </c>
      <c r="F3426" s="741">
        <v>3810</v>
      </c>
      <c r="G3426" s="739" t="s">
        <v>18122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18551</v>
      </c>
    </row>
    <row r="3429" spans="1:11">
      <c r="A3429" s="739" t="s">
        <v>18552</v>
      </c>
      <c r="C3429" s="739">
        <v>20000</v>
      </c>
      <c r="H3429" s="739" t="s">
        <v>18553</v>
      </c>
    </row>
    <row r="3430" spans="1:11">
      <c r="A3430" s="739" t="s">
        <v>18554</v>
      </c>
      <c r="C3430" s="739">
        <v>20010</v>
      </c>
      <c r="H3430" s="739" t="s">
        <v>18555</v>
      </c>
      <c r="K3430" s="739" t="s">
        <v>8873</v>
      </c>
    </row>
    <row r="3431" spans="1:11">
      <c r="A3431" s="739" t="s">
        <v>18556</v>
      </c>
      <c r="C3431" s="739">
        <v>29647</v>
      </c>
      <c r="H3431" s="739" t="s">
        <v>18557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18558</v>
      </c>
    </row>
    <row r="3434" spans="1:11">
      <c r="A3434" s="739" t="s">
        <v>18559</v>
      </c>
      <c r="C3434" s="741">
        <v>60454</v>
      </c>
      <c r="H3434" s="739" t="s">
        <v>18558</v>
      </c>
    </row>
    <row r="3435" spans="1:11">
      <c r="A3435" s="739" t="s">
        <v>11109</v>
      </c>
      <c r="C3435" s="739">
        <v>11285</v>
      </c>
      <c r="H3435" s="739" t="s">
        <v>18560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18122</v>
      </c>
      <c r="H3436" s="739" t="s">
        <v>14318</v>
      </c>
    </row>
    <row r="3437" spans="1:11">
      <c r="A3437" s="739" t="s">
        <v>18561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18562</v>
      </c>
      <c r="E3438" s="739">
        <v>75</v>
      </c>
      <c r="F3438" s="741">
        <v>3503</v>
      </c>
      <c r="G3438" s="739" t="s">
        <v>18076</v>
      </c>
      <c r="H3438" s="739" t="s">
        <v>18486</v>
      </c>
    </row>
    <row r="3439" spans="1:11">
      <c r="E3439" s="741"/>
      <c r="F3439" s="741"/>
      <c r="H3439" s="846" t="s">
        <v>18118</v>
      </c>
    </row>
    <row r="3440" spans="1:11" ht="49.5">
      <c r="A3440" s="739" t="s">
        <v>18563</v>
      </c>
      <c r="C3440" s="741">
        <v>1468</v>
      </c>
      <c r="F3440" s="741"/>
      <c r="G3440" s="739" t="s">
        <v>18211</v>
      </c>
      <c r="H3440" s="836" t="s">
        <v>14324</v>
      </c>
    </row>
    <row r="3441" spans="1:11">
      <c r="A3441" s="739" t="s">
        <v>18564</v>
      </c>
      <c r="C3441" s="739">
        <v>10000</v>
      </c>
      <c r="H3441" s="739" t="s">
        <v>18565</v>
      </c>
    </row>
    <row r="3442" spans="1:11">
      <c r="A3442" s="739" t="s">
        <v>18566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18567</v>
      </c>
      <c r="E3443" s="739">
        <v>100</v>
      </c>
      <c r="F3443" s="741">
        <v>3173</v>
      </c>
      <c r="G3443" s="739" t="s">
        <v>7776</v>
      </c>
      <c r="H3443" s="739" t="s">
        <v>18218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18115</v>
      </c>
      <c r="H3444" s="739" t="s">
        <v>18568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18569</v>
      </c>
    </row>
    <row r="3447" spans="1:11">
      <c r="A3447" s="739" t="s">
        <v>18570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18570</v>
      </c>
      <c r="E3448" s="739">
        <v>60</v>
      </c>
      <c r="F3448" s="741">
        <v>5395</v>
      </c>
      <c r="G3448" s="739" t="s">
        <v>18122</v>
      </c>
      <c r="H3448" s="739" t="s">
        <v>18571</v>
      </c>
    </row>
    <row r="3449" spans="1:11">
      <c r="A3449" s="739" t="s">
        <v>18572</v>
      </c>
      <c r="C3449" s="739">
        <v>29647</v>
      </c>
      <c r="H3449" s="739" t="s">
        <v>18573</v>
      </c>
    </row>
    <row r="3450" spans="1:11">
      <c r="A3450" s="739" t="s">
        <v>18572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18076</v>
      </c>
      <c r="H3453" s="739" t="s">
        <v>18486</v>
      </c>
    </row>
    <row r="3454" spans="1:11" ht="49.5">
      <c r="A3454" s="739" t="s">
        <v>18574</v>
      </c>
      <c r="C3454" s="741">
        <v>1468</v>
      </c>
      <c r="F3454" s="741"/>
      <c r="G3454" s="739" t="s">
        <v>18211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18575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18115</v>
      </c>
      <c r="H3457" s="739" t="s">
        <v>18576</v>
      </c>
    </row>
    <row r="3458" spans="1:11">
      <c r="A3458" s="739" t="s">
        <v>18577</v>
      </c>
      <c r="E3458" s="739">
        <v>44</v>
      </c>
      <c r="F3458" s="741">
        <v>4934</v>
      </c>
      <c r="G3458" s="739" t="s">
        <v>6943</v>
      </c>
      <c r="H3458" s="739" t="s">
        <v>18578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18114</v>
      </c>
      <c r="H3459" s="739" t="s">
        <v>18579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18462</v>
      </c>
    </row>
    <row r="3462" spans="1:11" ht="49.5">
      <c r="A3462" s="739" t="s">
        <v>18580</v>
      </c>
      <c r="C3462" s="741">
        <v>130010</v>
      </c>
      <c r="D3462" s="846"/>
      <c r="H3462" s="836" t="s">
        <v>18581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18582</v>
      </c>
    </row>
    <row r="3464" spans="1:11">
      <c r="A3464" s="739" t="s">
        <v>11127</v>
      </c>
      <c r="C3464" s="741">
        <v>19800</v>
      </c>
      <c r="H3464" s="739" t="s">
        <v>18583</v>
      </c>
    </row>
    <row r="3465" spans="1:11">
      <c r="A3465" s="739" t="s">
        <v>18584</v>
      </c>
      <c r="C3465" s="739">
        <v>29575</v>
      </c>
      <c r="H3465" s="739" t="s">
        <v>18585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18586</v>
      </c>
    </row>
    <row r="3468" spans="1:11">
      <c r="A3468" s="739" t="s">
        <v>18587</v>
      </c>
      <c r="C3468" s="739">
        <v>283</v>
      </c>
      <c r="H3468" s="739" t="s">
        <v>18588</v>
      </c>
    </row>
    <row r="3469" spans="1:11">
      <c r="A3469" s="739" t="s">
        <v>18589</v>
      </c>
      <c r="E3469" s="741">
        <v>18</v>
      </c>
      <c r="F3469" s="741">
        <v>4566</v>
      </c>
      <c r="G3469" s="739" t="s">
        <v>18115</v>
      </c>
      <c r="H3469" s="739" t="s">
        <v>18590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18591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18592</v>
      </c>
    </row>
    <row r="3472" spans="1:11">
      <c r="A3472" s="739" t="s">
        <v>18593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18594</v>
      </c>
    </row>
    <row r="3474" spans="1:11">
      <c r="A3474" s="739" t="s">
        <v>18595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18596</v>
      </c>
      <c r="C3475" s="741">
        <v>150010</v>
      </c>
      <c r="D3475" s="846"/>
      <c r="H3475" s="836" t="s">
        <v>18597</v>
      </c>
    </row>
    <row r="3476" spans="1:11" ht="49.5">
      <c r="A3476" s="739" t="s">
        <v>18598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18599</v>
      </c>
      <c r="E3477" s="739">
        <v>92</v>
      </c>
      <c r="F3477" s="741">
        <v>2901</v>
      </c>
      <c r="G3477" s="739" t="s">
        <v>18122</v>
      </c>
      <c r="H3477" s="739" t="s">
        <v>11134</v>
      </c>
    </row>
    <row r="3478" spans="1:11">
      <c r="A3478" s="739" t="s">
        <v>18600</v>
      </c>
      <c r="C3478" s="739">
        <v>20010</v>
      </c>
      <c r="H3478" s="739" t="s">
        <v>18601</v>
      </c>
      <c r="K3478" s="739" t="s">
        <v>8873</v>
      </c>
    </row>
    <row r="3479" spans="1:11" ht="132">
      <c r="A3479" s="739" t="s">
        <v>18602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18603</v>
      </c>
      <c r="E3480" s="739">
        <v>28</v>
      </c>
      <c r="F3480" s="741">
        <v>2873</v>
      </c>
      <c r="G3480" s="739" t="s">
        <v>6943</v>
      </c>
      <c r="H3480" s="739" t="s">
        <v>18604</v>
      </c>
    </row>
    <row r="3481" spans="1:11">
      <c r="A3481" s="739" t="s">
        <v>11052</v>
      </c>
      <c r="C3481" s="741">
        <v>21000</v>
      </c>
      <c r="H3481" s="739" t="s">
        <v>18605</v>
      </c>
    </row>
    <row r="3482" spans="1:11">
      <c r="A3482" s="739" t="s">
        <v>11052</v>
      </c>
      <c r="C3482" s="739">
        <v>29575</v>
      </c>
      <c r="H3482" s="739" t="s">
        <v>18606</v>
      </c>
    </row>
    <row r="3483" spans="1:11">
      <c r="A3483" s="739" t="s">
        <v>18607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18608</v>
      </c>
    </row>
    <row r="3485" spans="1:11">
      <c r="A3485" s="739" t="s">
        <v>18609</v>
      </c>
      <c r="E3485" s="741">
        <v>430</v>
      </c>
      <c r="F3485" s="741">
        <v>2443</v>
      </c>
      <c r="G3485" s="739" t="s">
        <v>18094</v>
      </c>
      <c r="H3485" s="739" t="s">
        <v>18610</v>
      </c>
    </row>
    <row r="3486" spans="1:11">
      <c r="A3486" s="739" t="s">
        <v>18611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18612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18131</v>
      </c>
    </row>
    <row r="3490" spans="1:11">
      <c r="A3490" s="739" t="s">
        <v>18613</v>
      </c>
      <c r="E3490" s="739">
        <v>28</v>
      </c>
      <c r="F3490" s="741">
        <v>7005</v>
      </c>
      <c r="G3490" s="739" t="s">
        <v>18122</v>
      </c>
      <c r="H3490" s="739" t="s">
        <v>18614</v>
      </c>
    </row>
    <row r="3491" spans="1:11" ht="99">
      <c r="A3491" s="739" t="s">
        <v>18615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18616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18122</v>
      </c>
      <c r="H3494" s="739" t="s">
        <v>18617</v>
      </c>
    </row>
    <row r="3495" spans="1:11" ht="115.5">
      <c r="A3495" s="739" t="s">
        <v>18618</v>
      </c>
      <c r="C3495" s="741">
        <v>18171</v>
      </c>
      <c r="D3495" s="846"/>
      <c r="H3495" s="836" t="s">
        <v>18619</v>
      </c>
      <c r="J3495" s="836"/>
    </row>
    <row r="3496" spans="1:11">
      <c r="A3496" s="739" t="s">
        <v>18620</v>
      </c>
      <c r="E3496" s="739">
        <v>112</v>
      </c>
      <c r="F3496" s="741">
        <v>6837</v>
      </c>
      <c r="G3496" s="739" t="s">
        <v>18122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18621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18515</v>
      </c>
      <c r="H3498" s="739" t="s">
        <v>18622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18105</v>
      </c>
      <c r="H3499" s="739" t="s">
        <v>18623</v>
      </c>
    </row>
    <row r="3500" spans="1:11">
      <c r="A3500" s="739" t="s">
        <v>18624</v>
      </c>
      <c r="C3500" s="739">
        <v>20010</v>
      </c>
      <c r="H3500" s="739" t="s">
        <v>18625</v>
      </c>
      <c r="K3500" s="739" t="s">
        <v>8873</v>
      </c>
    </row>
    <row r="3501" spans="1:11">
      <c r="A3501" s="739" t="s">
        <v>18626</v>
      </c>
      <c r="E3501" s="739">
        <v>56</v>
      </c>
      <c r="F3501" s="741">
        <v>6559</v>
      </c>
      <c r="G3501" s="739" t="s">
        <v>18515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18627</v>
      </c>
    </row>
    <row r="3505" spans="1:11">
      <c r="A3505" s="739" t="s">
        <v>10817</v>
      </c>
      <c r="C3505" s="741">
        <v>61280</v>
      </c>
      <c r="D3505" s="741"/>
      <c r="H3505" s="739" t="s">
        <v>18628</v>
      </c>
    </row>
    <row r="3506" spans="1:11">
      <c r="A3506" s="739" t="s">
        <v>18629</v>
      </c>
      <c r="C3506" s="739">
        <v>4988</v>
      </c>
      <c r="H3506" s="739" t="s">
        <v>14417</v>
      </c>
    </row>
    <row r="3507" spans="1:11">
      <c r="A3507" s="739" t="s">
        <v>18630</v>
      </c>
      <c r="E3507" s="739">
        <v>28</v>
      </c>
      <c r="F3507" s="741">
        <v>6503</v>
      </c>
      <c r="G3507" s="739" t="s">
        <v>18631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18632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18633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18634</v>
      </c>
    </row>
    <row r="3511" spans="1:11" ht="49.5">
      <c r="A3511" s="739" t="s">
        <v>18635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18115</v>
      </c>
      <c r="H3512" s="739" t="s">
        <v>18636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18114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18637</v>
      </c>
      <c r="K3515" s="739" t="s">
        <v>18462</v>
      </c>
    </row>
    <row r="3516" spans="1:11">
      <c r="A3516" s="739" t="s">
        <v>18638</v>
      </c>
      <c r="C3516" s="741">
        <v>31000</v>
      </c>
      <c r="H3516" s="739" t="s">
        <v>18639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16534</v>
      </c>
      <c r="C3518" s="739">
        <v>15830</v>
      </c>
      <c r="H3518" s="739" t="s">
        <v>18640</v>
      </c>
    </row>
    <row r="3519" spans="1:11">
      <c r="A3519" s="739" t="s">
        <v>16534</v>
      </c>
      <c r="C3519" s="741">
        <v>41280</v>
      </c>
      <c r="D3519" s="741"/>
      <c r="E3519" s="846"/>
      <c r="H3519" s="741" t="s">
        <v>18641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18642</v>
      </c>
      <c r="C3521" s="739">
        <v>16930</v>
      </c>
      <c r="H3521" s="739" t="s">
        <v>18643</v>
      </c>
    </row>
    <row r="3522" spans="1:11">
      <c r="A3522" s="739" t="s">
        <v>14436</v>
      </c>
      <c r="C3522" s="739">
        <v>43064</v>
      </c>
      <c r="H3522" s="739" t="s">
        <v>18644</v>
      </c>
    </row>
    <row r="3523" spans="1:11" ht="33">
      <c r="A3523" s="739" t="s">
        <v>18645</v>
      </c>
      <c r="C3523" s="739">
        <v>8888</v>
      </c>
      <c r="H3523" s="836" t="s">
        <v>14442</v>
      </c>
    </row>
    <row r="3524" spans="1:11" ht="113.45" customHeight="1">
      <c r="A3524" s="739" t="s">
        <v>18646</v>
      </c>
      <c r="C3524" s="741">
        <v>62100</v>
      </c>
      <c r="D3524" s="846"/>
      <c r="H3524" s="836" t="s">
        <v>18647</v>
      </c>
      <c r="J3524" s="836"/>
    </row>
    <row r="3525" spans="1:11" ht="49.5">
      <c r="A3525" s="739" t="s">
        <v>18648</v>
      </c>
      <c r="C3525" s="741">
        <v>1468</v>
      </c>
      <c r="F3525" s="741"/>
      <c r="G3525" s="739" t="s">
        <v>7763</v>
      </c>
      <c r="H3525" s="836" t="s">
        <v>18649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18650</v>
      </c>
      <c r="C3527" s="739">
        <v>20010</v>
      </c>
      <c r="H3527" s="739" t="s">
        <v>18651</v>
      </c>
      <c r="K3527" s="739" t="s">
        <v>18462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18652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18653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18654</v>
      </c>
    </row>
    <row r="3532" spans="1:11">
      <c r="A3532" s="739" t="s">
        <v>18655</v>
      </c>
      <c r="E3532" s="741">
        <v>175</v>
      </c>
      <c r="F3532" s="741">
        <v>664</v>
      </c>
      <c r="G3532" s="739" t="s">
        <v>18094</v>
      </c>
      <c r="H3532" s="739" t="s">
        <v>18330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18094</v>
      </c>
      <c r="H3533" s="739" t="s">
        <v>18656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18657</v>
      </c>
    </row>
    <row r="3538" spans="1:11">
      <c r="A3538" s="739" t="s">
        <v>18658</v>
      </c>
      <c r="C3538" s="739">
        <v>20010</v>
      </c>
      <c r="H3538" s="739" t="s">
        <v>18659</v>
      </c>
      <c r="K3538" s="739" t="s">
        <v>18660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18660</v>
      </c>
    </row>
    <row r="3540" spans="1:11">
      <c r="A3540" s="739" t="s">
        <v>18661</v>
      </c>
      <c r="C3540" s="741">
        <v>30000</v>
      </c>
      <c r="D3540" s="846"/>
      <c r="E3540" s="846"/>
      <c r="H3540" s="741" t="s">
        <v>18662</v>
      </c>
    </row>
    <row r="3541" spans="1:11">
      <c r="A3541" s="739" t="s">
        <v>18661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18663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18631</v>
      </c>
      <c r="H3544" s="739" t="s">
        <v>18664</v>
      </c>
    </row>
    <row r="3545" spans="1:11">
      <c r="A3545" s="739" t="s">
        <v>18665</v>
      </c>
      <c r="C3545" s="741">
        <v>18000</v>
      </c>
      <c r="H3545" s="739" t="s">
        <v>18666</v>
      </c>
    </row>
    <row r="3546" spans="1:11">
      <c r="A3546" s="739" t="s">
        <v>18667</v>
      </c>
      <c r="C3546" s="739">
        <v>29575</v>
      </c>
      <c r="H3546" s="739" t="s">
        <v>18668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18669</v>
      </c>
      <c r="E3549" s="741">
        <v>120</v>
      </c>
      <c r="F3549" s="741">
        <v>4955</v>
      </c>
      <c r="G3549" s="739" t="s">
        <v>18670</v>
      </c>
      <c r="H3549" s="739" t="s">
        <v>18671</v>
      </c>
    </row>
    <row r="3550" spans="1:11">
      <c r="A3550" s="739" t="s">
        <v>18672</v>
      </c>
      <c r="E3550" s="741">
        <v>275</v>
      </c>
      <c r="F3550" s="741">
        <v>4680</v>
      </c>
      <c r="G3550" s="739" t="s">
        <v>18540</v>
      </c>
      <c r="H3550" s="739" t="s">
        <v>18673</v>
      </c>
    </row>
    <row r="3551" spans="1:11">
      <c r="A3551" s="739" t="s">
        <v>18674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18675</v>
      </c>
      <c r="E3552" s="739">
        <v>74</v>
      </c>
      <c r="F3552" s="741">
        <v>4316</v>
      </c>
      <c r="G3552" s="739" t="s">
        <v>18122</v>
      </c>
      <c r="H3552" s="739" t="s">
        <v>18676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18115</v>
      </c>
      <c r="H3553" s="739" t="s">
        <v>18260</v>
      </c>
    </row>
    <row r="3554" spans="1:11">
      <c r="A3554" s="739" t="s">
        <v>14494</v>
      </c>
      <c r="C3554" s="739">
        <v>19416</v>
      </c>
      <c r="H3554" s="739" t="s">
        <v>18677</v>
      </c>
    </row>
    <row r="3555" spans="1:11" ht="49.5">
      <c r="A3555" s="739" t="s">
        <v>18678</v>
      </c>
      <c r="C3555" s="741">
        <v>1468</v>
      </c>
      <c r="F3555" s="741"/>
      <c r="G3555" s="739" t="s">
        <v>18211</v>
      </c>
      <c r="H3555" s="836" t="s">
        <v>18679</v>
      </c>
    </row>
    <row r="3556" spans="1:11">
      <c r="A3556" s="739" t="s">
        <v>18678</v>
      </c>
      <c r="C3556" s="856">
        <v>10000</v>
      </c>
      <c r="H3556" s="739" t="s">
        <v>18680</v>
      </c>
    </row>
    <row r="3557" spans="1:11">
      <c r="A3557" s="739" t="s">
        <v>18681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18682</v>
      </c>
    </row>
    <row r="3559" spans="1:11">
      <c r="A3559" s="739" t="s">
        <v>18683</v>
      </c>
      <c r="C3559" s="739">
        <v>29575</v>
      </c>
      <c r="H3559" s="739" t="s">
        <v>18684</v>
      </c>
    </row>
    <row r="3560" spans="1:11">
      <c r="A3560" s="739" t="s">
        <v>18683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18122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18685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18686</v>
      </c>
      <c r="H3564" s="739" t="s">
        <v>14465</v>
      </c>
    </row>
    <row r="3565" spans="1:11">
      <c r="A3565" s="739" t="s">
        <v>18687</v>
      </c>
      <c r="E3565" s="739">
        <v>40</v>
      </c>
      <c r="F3565" s="741">
        <v>3879</v>
      </c>
      <c r="G3565" s="739" t="s">
        <v>18114</v>
      </c>
      <c r="H3565" s="739" t="s">
        <v>18657</v>
      </c>
    </row>
    <row r="3566" spans="1:11">
      <c r="A3566" s="739" t="s">
        <v>18688</v>
      </c>
      <c r="C3566" s="739">
        <v>557</v>
      </c>
      <c r="H3566" s="739" t="s">
        <v>14518</v>
      </c>
    </row>
    <row r="3567" spans="1:11" ht="49.5">
      <c r="A3567" s="739" t="s">
        <v>18689</v>
      </c>
      <c r="C3567" s="741">
        <v>1468</v>
      </c>
      <c r="F3567" s="741"/>
      <c r="G3567" s="739" t="s">
        <v>7763</v>
      </c>
      <c r="H3567" s="836" t="s">
        <v>18690</v>
      </c>
    </row>
    <row r="3568" spans="1:11">
      <c r="A3568" s="739" t="s">
        <v>18691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18692</v>
      </c>
      <c r="K3569" s="739" t="s">
        <v>18660</v>
      </c>
    </row>
    <row r="3570" spans="1:11">
      <c r="A3570" s="739" t="s">
        <v>14524</v>
      </c>
      <c r="C3570" s="846">
        <v>29575</v>
      </c>
      <c r="H3570" s="739" t="s">
        <v>18693</v>
      </c>
    </row>
    <row r="3571" spans="1:11">
      <c r="A3571" s="739" t="s">
        <v>14524</v>
      </c>
      <c r="C3571" s="846">
        <v>26000</v>
      </c>
      <c r="H3571" s="739" t="s">
        <v>18694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18695</v>
      </c>
    </row>
    <row r="3573" spans="1:11">
      <c r="A3573" s="739" t="s">
        <v>18696</v>
      </c>
      <c r="E3573" s="739">
        <v>70</v>
      </c>
      <c r="F3573" s="741">
        <v>3809</v>
      </c>
      <c r="G3573" s="739" t="s">
        <v>18114</v>
      </c>
      <c r="H3573" s="739" t="s">
        <v>18697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18698</v>
      </c>
    </row>
    <row r="3575" spans="1:11">
      <c r="A3575" s="739" t="s">
        <v>18699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18126</v>
      </c>
      <c r="H3576" s="739" t="s">
        <v>18700</v>
      </c>
    </row>
    <row r="3577" spans="1:11">
      <c r="A3577" s="739" t="s">
        <v>18701</v>
      </c>
      <c r="E3577" s="739">
        <v>196</v>
      </c>
      <c r="F3577" s="741">
        <v>2993</v>
      </c>
      <c r="G3577" s="739" t="s">
        <v>18515</v>
      </c>
      <c r="H3577" s="739" t="s">
        <v>18702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18703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18704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18118</v>
      </c>
    </row>
    <row r="3583" spans="1:11">
      <c r="A3583" s="739" t="s">
        <v>18705</v>
      </c>
      <c r="C3583" s="741">
        <v>20010</v>
      </c>
      <c r="H3583" s="739" t="s">
        <v>18706</v>
      </c>
      <c r="K3583" s="739" t="s">
        <v>18660</v>
      </c>
    </row>
    <row r="3584" spans="1:11">
      <c r="A3584" s="739" t="s">
        <v>18705</v>
      </c>
      <c r="E3584" s="741">
        <v>185</v>
      </c>
      <c r="F3584" s="741">
        <v>2220</v>
      </c>
      <c r="G3584" s="741" t="s">
        <v>18105</v>
      </c>
      <c r="H3584" s="739" t="s">
        <v>18707</v>
      </c>
    </row>
    <row r="3585" spans="1:8">
      <c r="A3585" s="739" t="s">
        <v>18708</v>
      </c>
      <c r="E3585" s="739">
        <v>44</v>
      </c>
      <c r="F3585" s="741">
        <v>2176</v>
      </c>
      <c r="G3585" s="739" t="s">
        <v>6943</v>
      </c>
      <c r="H3585" s="739" t="s">
        <v>18709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18710</v>
      </c>
    </row>
    <row r="3588" spans="1:8">
      <c r="A3588" s="739" t="s">
        <v>16555</v>
      </c>
      <c r="E3588" s="739">
        <v>110</v>
      </c>
      <c r="F3588" s="741">
        <v>1946</v>
      </c>
      <c r="G3588" s="739" t="s">
        <v>7776</v>
      </c>
      <c r="H3588" s="739" t="s">
        <v>18711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18712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18540</v>
      </c>
      <c r="H3590" s="739" t="s">
        <v>18713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18714</v>
      </c>
      <c r="C3592" s="739">
        <v>29575</v>
      </c>
      <c r="H3592" s="739" t="s">
        <v>14560</v>
      </c>
    </row>
    <row r="3593" spans="1:8">
      <c r="A3593" s="739" t="s">
        <v>18714</v>
      </c>
      <c r="C3593" s="856">
        <v>36865</v>
      </c>
      <c r="D3593" s="858"/>
      <c r="E3593" s="846"/>
      <c r="H3593" s="739" t="s">
        <v>18715</v>
      </c>
    </row>
    <row r="3594" spans="1:8">
      <c r="A3594" s="739" t="s">
        <v>18714</v>
      </c>
      <c r="C3594" s="739">
        <v>400</v>
      </c>
      <c r="H3594" s="739" t="s">
        <v>18716</v>
      </c>
    </row>
    <row r="3595" spans="1:8">
      <c r="A3595" s="739" t="s">
        <v>18717</v>
      </c>
      <c r="C3595" s="739">
        <v>16957</v>
      </c>
      <c r="H3595" s="739" t="s">
        <v>18718</v>
      </c>
    </row>
    <row r="3596" spans="1:8">
      <c r="A3596" s="739" t="s">
        <v>14565</v>
      </c>
      <c r="C3596" s="739">
        <v>101010</v>
      </c>
      <c r="H3596" s="739" t="s">
        <v>18719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18720</v>
      </c>
    </row>
    <row r="3598" spans="1:8">
      <c r="A3598" s="739" t="s">
        <v>18721</v>
      </c>
      <c r="C3598" s="856"/>
      <c r="D3598" s="857"/>
      <c r="E3598" s="739">
        <v>610</v>
      </c>
      <c r="F3598" s="739">
        <v>741</v>
      </c>
      <c r="H3598" s="739" t="s">
        <v>18722</v>
      </c>
    </row>
    <row r="3599" spans="1:8">
      <c r="E3599" s="741"/>
      <c r="F3599" s="741"/>
      <c r="H3599" s="846" t="s">
        <v>8146</v>
      </c>
    </row>
    <row r="3600" spans="1:8">
      <c r="A3600" s="739" t="s">
        <v>18723</v>
      </c>
      <c r="C3600" s="856">
        <v>13230</v>
      </c>
      <c r="D3600" s="857"/>
      <c r="E3600" s="741"/>
      <c r="F3600" s="741"/>
      <c r="G3600" s="741"/>
      <c r="H3600" s="741" t="s">
        <v>18724</v>
      </c>
    </row>
    <row r="3601" spans="1:11">
      <c r="A3601" s="739" t="s">
        <v>18725</v>
      </c>
      <c r="C3601" s="856">
        <v>48050</v>
      </c>
      <c r="D3601" s="857"/>
      <c r="E3601" s="741"/>
      <c r="F3601" s="741"/>
      <c r="G3601" s="741"/>
      <c r="H3601" s="741" t="s">
        <v>18726</v>
      </c>
    </row>
    <row r="3602" spans="1:11">
      <c r="A3602" s="739" t="s">
        <v>16280</v>
      </c>
      <c r="E3602" s="739">
        <v>195</v>
      </c>
      <c r="F3602" s="741">
        <v>546</v>
      </c>
      <c r="G3602" s="739" t="s">
        <v>7776</v>
      </c>
      <c r="H3602" s="739" t="s">
        <v>18727</v>
      </c>
    </row>
    <row r="3603" spans="1:11">
      <c r="A3603" s="739" t="s">
        <v>18728</v>
      </c>
      <c r="E3603" s="739">
        <v>200</v>
      </c>
      <c r="F3603" s="741">
        <v>346</v>
      </c>
      <c r="G3603" s="739" t="s">
        <v>18540</v>
      </c>
      <c r="H3603" s="739" t="s">
        <v>8218</v>
      </c>
    </row>
    <row r="3604" spans="1:11">
      <c r="E3604" s="741"/>
      <c r="F3604" s="741"/>
      <c r="H3604" s="846" t="s">
        <v>18533</v>
      </c>
    </row>
    <row r="3605" spans="1:11" ht="49.5">
      <c r="A3605" s="739" t="s">
        <v>9928</v>
      </c>
      <c r="C3605" s="741">
        <v>1468</v>
      </c>
      <c r="F3605" s="741"/>
      <c r="G3605" s="739" t="s">
        <v>18102</v>
      </c>
      <c r="H3605" s="836" t="s">
        <v>18729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18115</v>
      </c>
      <c r="H3606" s="739" t="s">
        <v>18730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18731</v>
      </c>
      <c r="C3608" s="741">
        <v>20010</v>
      </c>
      <c r="H3608" s="739" t="s">
        <v>18732</v>
      </c>
      <c r="K3608" s="739" t="s">
        <v>18660</v>
      </c>
    </row>
    <row r="3609" spans="1:11">
      <c r="A3609" s="739" t="s">
        <v>18733</v>
      </c>
      <c r="C3609" s="741">
        <v>29575</v>
      </c>
      <c r="H3609" s="739" t="s">
        <v>18734</v>
      </c>
    </row>
    <row r="3610" spans="1:11">
      <c r="A3610" s="739" t="s">
        <v>16077</v>
      </c>
      <c r="C3610" s="741">
        <v>27800</v>
      </c>
      <c r="D3610" s="741">
        <v>36000</v>
      </c>
      <c r="H3610" s="846" t="s">
        <v>18735</v>
      </c>
    </row>
    <row r="3611" spans="1:11">
      <c r="A3611" s="739" t="s">
        <v>18736</v>
      </c>
      <c r="C3611" s="856">
        <v>31280</v>
      </c>
      <c r="D3611" s="859">
        <v>30000</v>
      </c>
      <c r="E3611" s="846"/>
      <c r="H3611" s="846" t="s">
        <v>18737</v>
      </c>
    </row>
    <row r="3612" spans="1:11">
      <c r="A3612" s="739" t="s">
        <v>18738</v>
      </c>
      <c r="E3612" s="739">
        <v>40</v>
      </c>
      <c r="F3612" s="741">
        <v>288</v>
      </c>
      <c r="G3612" s="739" t="s">
        <v>7776</v>
      </c>
      <c r="H3612" s="739" t="s">
        <v>18739</v>
      </c>
    </row>
    <row r="3613" spans="1:11">
      <c r="A3613" s="739" t="s">
        <v>15089</v>
      </c>
      <c r="C3613" s="739">
        <v>40059</v>
      </c>
      <c r="H3613" s="739" t="s">
        <v>18740</v>
      </c>
    </row>
    <row r="3614" spans="1:11">
      <c r="A3614" s="739" t="s">
        <v>18741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18742</v>
      </c>
      <c r="E3615" s="739">
        <v>1000</v>
      </c>
      <c r="F3615" s="741">
        <v>2288</v>
      </c>
      <c r="H3615" s="739" t="s">
        <v>18743</v>
      </c>
    </row>
    <row r="3616" spans="1:11">
      <c r="E3616" s="741"/>
      <c r="F3616" s="741"/>
      <c r="H3616" s="846" t="s">
        <v>18118</v>
      </c>
    </row>
    <row r="3617" spans="1:8">
      <c r="A3617" s="739" t="s">
        <v>18744</v>
      </c>
      <c r="E3617" s="741">
        <v>194</v>
      </c>
      <c r="F3617" s="741">
        <v>2094</v>
      </c>
      <c r="G3617" s="741" t="s">
        <v>18745</v>
      </c>
      <c r="H3617" s="739" t="s">
        <v>18746</v>
      </c>
    </row>
    <row r="3618" spans="1:8" ht="49.5">
      <c r="A3618" s="739" t="s">
        <v>18747</v>
      </c>
      <c r="C3618" s="741">
        <v>1468</v>
      </c>
      <c r="F3618" s="741"/>
      <c r="G3618" s="739" t="s">
        <v>7763</v>
      </c>
      <c r="H3618" s="836" t="s">
        <v>18748</v>
      </c>
    </row>
    <row r="3619" spans="1:8">
      <c r="A3619" s="739" t="s">
        <v>18749</v>
      </c>
      <c r="E3619" s="739">
        <v>84</v>
      </c>
      <c r="F3619" s="741">
        <v>2010</v>
      </c>
      <c r="G3619" s="739" t="s">
        <v>18122</v>
      </c>
      <c r="H3619" s="739" t="s">
        <v>18750</v>
      </c>
    </row>
    <row r="3620" spans="1:8">
      <c r="A3620" s="739" t="s">
        <v>18751</v>
      </c>
      <c r="E3620" s="739">
        <v>60</v>
      </c>
      <c r="F3620" s="741">
        <v>1950</v>
      </c>
      <c r="G3620" s="739" t="s">
        <v>6943</v>
      </c>
      <c r="H3620" s="739" t="s">
        <v>18752</v>
      </c>
    </row>
    <row r="3621" spans="1:8">
      <c r="A3621" s="739" t="s">
        <v>18753</v>
      </c>
      <c r="C3621" s="741">
        <v>29575</v>
      </c>
      <c r="H3621" s="739" t="s">
        <v>18754</v>
      </c>
    </row>
    <row r="3622" spans="1:8">
      <c r="C3622" s="846">
        <v>5013</v>
      </c>
      <c r="H3622" s="739" t="s">
        <v>18755</v>
      </c>
    </row>
    <row r="3623" spans="1:8">
      <c r="A3623" s="739" t="s">
        <v>18756</v>
      </c>
      <c r="C3623" s="741"/>
      <c r="D3623" s="741">
        <v>33500</v>
      </c>
      <c r="H3623" s="846" t="s">
        <v>18757</v>
      </c>
    </row>
    <row r="3624" spans="1:8">
      <c r="A3624" s="739" t="s">
        <v>18758</v>
      </c>
      <c r="C3624" s="856"/>
      <c r="D3624" s="859">
        <v>61280</v>
      </c>
      <c r="E3624" s="846"/>
      <c r="H3624" s="846" t="s">
        <v>18759</v>
      </c>
    </row>
    <row r="3625" spans="1:8">
      <c r="A3625" s="739" t="s">
        <v>18760</v>
      </c>
      <c r="E3625" s="739">
        <v>28</v>
      </c>
      <c r="F3625" s="741">
        <v>1922</v>
      </c>
      <c r="G3625" s="739" t="s">
        <v>18515</v>
      </c>
      <c r="H3625" s="739" t="s">
        <v>18761</v>
      </c>
    </row>
    <row r="3626" spans="1:8">
      <c r="A3626" s="739" t="s">
        <v>18762</v>
      </c>
      <c r="E3626" s="739">
        <v>125</v>
      </c>
      <c r="F3626" s="741">
        <v>1797</v>
      </c>
      <c r="G3626" s="739" t="s">
        <v>18114</v>
      </c>
      <c r="H3626" s="739" t="s">
        <v>18763</v>
      </c>
    </row>
    <row r="3627" spans="1:8">
      <c r="A3627" s="739" t="s">
        <v>18764</v>
      </c>
      <c r="E3627" s="739">
        <v>135</v>
      </c>
      <c r="F3627" s="741">
        <v>1662</v>
      </c>
      <c r="G3627" s="739" t="s">
        <v>7776</v>
      </c>
      <c r="H3627" s="739" t="s">
        <v>18763</v>
      </c>
    </row>
    <row r="3628" spans="1:8">
      <c r="A3628" s="739" t="s">
        <v>18765</v>
      </c>
      <c r="E3628" s="739">
        <v>112</v>
      </c>
      <c r="F3628" s="741">
        <v>1550</v>
      </c>
      <c r="G3628" s="739" t="s">
        <v>6943</v>
      </c>
      <c r="H3628" s="739" t="s">
        <v>18766</v>
      </c>
    </row>
    <row r="3629" spans="1:8">
      <c r="A3629" s="739" t="s">
        <v>18767</v>
      </c>
      <c r="E3629" s="739">
        <v>60</v>
      </c>
      <c r="F3629" s="741">
        <v>1490</v>
      </c>
      <c r="G3629" s="739" t="s">
        <v>18122</v>
      </c>
      <c r="H3629" s="739" t="s">
        <v>18768</v>
      </c>
    </row>
    <row r="3630" spans="1:8">
      <c r="A3630" s="739" t="s">
        <v>18769</v>
      </c>
      <c r="E3630" s="739">
        <v>44</v>
      </c>
      <c r="F3630" s="741">
        <v>1446</v>
      </c>
      <c r="G3630" s="739" t="s">
        <v>6943</v>
      </c>
      <c r="H3630" s="739" t="s">
        <v>18770</v>
      </c>
    </row>
    <row r="3631" spans="1:8" ht="49.5">
      <c r="A3631" s="739" t="s">
        <v>18771</v>
      </c>
      <c r="C3631" s="741">
        <v>1468</v>
      </c>
      <c r="F3631" s="741"/>
      <c r="G3631" s="739" t="s">
        <v>18211</v>
      </c>
      <c r="H3631" s="836" t="s">
        <v>18772</v>
      </c>
    </row>
    <row r="3632" spans="1:8">
      <c r="A3632" s="739" t="s">
        <v>18773</v>
      </c>
      <c r="E3632" s="741">
        <v>18</v>
      </c>
      <c r="F3632" s="741">
        <v>1428</v>
      </c>
      <c r="G3632" s="739" t="s">
        <v>18047</v>
      </c>
      <c r="H3632" s="739" t="s">
        <v>18774</v>
      </c>
    </row>
    <row r="3633" spans="1:11">
      <c r="A3633" s="739" t="s">
        <v>18773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18775</v>
      </c>
      <c r="C3634" s="741">
        <v>52920</v>
      </c>
      <c r="D3634" s="846"/>
      <c r="H3634" s="836" t="s">
        <v>18776</v>
      </c>
    </row>
    <row r="3635" spans="1:11">
      <c r="A3635" s="739" t="s">
        <v>18777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18777</v>
      </c>
      <c r="E3636" s="739">
        <v>140</v>
      </c>
      <c r="F3636" s="741">
        <v>1123</v>
      </c>
      <c r="G3636" s="739" t="s">
        <v>7776</v>
      </c>
      <c r="H3636" s="739" t="s">
        <v>18276</v>
      </c>
    </row>
    <row r="3637" spans="1:11">
      <c r="A3637" s="739" t="s">
        <v>18778</v>
      </c>
      <c r="C3637" s="741">
        <v>20010</v>
      </c>
      <c r="H3637" s="739" t="s">
        <v>18779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18122</v>
      </c>
      <c r="H3638" s="739" t="s">
        <v>18780</v>
      </c>
    </row>
    <row r="3639" spans="1:11">
      <c r="A3639" s="739" t="s">
        <v>18778</v>
      </c>
      <c r="E3639" s="741">
        <v>350</v>
      </c>
      <c r="F3639" s="741">
        <v>717</v>
      </c>
      <c r="G3639" s="739" t="s">
        <v>18115</v>
      </c>
      <c r="H3639" s="739" t="s">
        <v>18781</v>
      </c>
    </row>
    <row r="3640" spans="1:11">
      <c r="A3640" s="739" t="s">
        <v>18782</v>
      </c>
      <c r="C3640" s="741">
        <v>29575</v>
      </c>
      <c r="H3640" s="739" t="s">
        <v>18783</v>
      </c>
    </row>
    <row r="3641" spans="1:11">
      <c r="A3641" s="739" t="s">
        <v>18784</v>
      </c>
      <c r="C3641" s="741">
        <f>36000+13500</f>
        <v>49500</v>
      </c>
      <c r="D3641" s="846"/>
      <c r="H3641" s="846" t="s">
        <v>18785</v>
      </c>
    </row>
    <row r="3642" spans="1:11">
      <c r="A3642" s="739" t="s">
        <v>18784</v>
      </c>
      <c r="C3642" s="856">
        <v>51280</v>
      </c>
      <c r="D3642" s="860">
        <v>10000</v>
      </c>
      <c r="E3642" s="846"/>
      <c r="H3642" s="846" t="s">
        <v>18786</v>
      </c>
    </row>
    <row r="3643" spans="1:11">
      <c r="A3643" s="739" t="s">
        <v>18787</v>
      </c>
      <c r="C3643" s="739">
        <v>408</v>
      </c>
      <c r="H3643" s="739" t="s">
        <v>18788</v>
      </c>
    </row>
    <row r="3644" spans="1:11">
      <c r="A3644" s="739" t="s">
        <v>18789</v>
      </c>
      <c r="C3644" s="739">
        <v>9324</v>
      </c>
      <c r="H3644" s="739" t="s">
        <v>18790</v>
      </c>
    </row>
    <row r="3645" spans="1:11">
      <c r="A3645" s="739" t="s">
        <v>18791</v>
      </c>
      <c r="E3645" s="741">
        <v>110</v>
      </c>
      <c r="F3645" s="741">
        <v>607</v>
      </c>
      <c r="G3645" s="739" t="s">
        <v>18686</v>
      </c>
      <c r="H3645" s="739" t="s">
        <v>7126</v>
      </c>
    </row>
    <row r="3646" spans="1:11">
      <c r="A3646" s="739" t="s">
        <v>18792</v>
      </c>
      <c r="C3646" s="739">
        <v>29089</v>
      </c>
      <c r="H3646" s="739" t="s">
        <v>18793</v>
      </c>
    </row>
    <row r="3647" spans="1:11">
      <c r="A3647" s="739" t="s">
        <v>18794</v>
      </c>
      <c r="E3647" s="739">
        <v>28</v>
      </c>
      <c r="F3647" s="741">
        <v>579</v>
      </c>
      <c r="G3647" s="739" t="s">
        <v>6943</v>
      </c>
      <c r="H3647" s="739" t="s">
        <v>18795</v>
      </c>
    </row>
    <row r="3648" spans="1:11">
      <c r="A3648" s="739" t="s">
        <v>18796</v>
      </c>
      <c r="E3648" s="741">
        <v>185</v>
      </c>
      <c r="F3648" s="741">
        <v>394</v>
      </c>
      <c r="G3648" s="741" t="s">
        <v>18745</v>
      </c>
      <c r="H3648" s="739" t="s">
        <v>18746</v>
      </c>
    </row>
    <row r="3649" spans="1:11" ht="49.5">
      <c r="A3649" s="739" t="s">
        <v>18797</v>
      </c>
      <c r="C3649" s="741">
        <v>1468</v>
      </c>
      <c r="F3649" s="741"/>
      <c r="G3649" s="739" t="s">
        <v>18102</v>
      </c>
      <c r="H3649" s="836" t="s">
        <v>18798</v>
      </c>
    </row>
    <row r="3650" spans="1:11">
      <c r="A3650" s="739" t="s">
        <v>16048</v>
      </c>
      <c r="C3650" s="741">
        <v>20010</v>
      </c>
      <c r="H3650" s="739" t="s">
        <v>18799</v>
      </c>
      <c r="K3650" s="739" t="s">
        <v>8873</v>
      </c>
    </row>
    <row r="3651" spans="1:11">
      <c r="A3651" s="739" t="s">
        <v>18800</v>
      </c>
      <c r="C3651" s="741">
        <v>29575</v>
      </c>
      <c r="H3651" s="739" t="s">
        <v>18801</v>
      </c>
    </row>
    <row r="3652" spans="1:11">
      <c r="A3652" s="739" t="s">
        <v>16048</v>
      </c>
      <c r="C3652" s="741">
        <f>13500+4000+800</f>
        <v>18300</v>
      </c>
      <c r="D3652" s="846"/>
      <c r="H3652" s="741" t="s">
        <v>18802</v>
      </c>
    </row>
    <row r="3653" spans="1:11" ht="49.5">
      <c r="A3653" s="739" t="s">
        <v>18803</v>
      </c>
      <c r="C3653" s="741">
        <v>111740</v>
      </c>
      <c r="D3653" s="846"/>
      <c r="H3653" s="836" t="s">
        <v>18804</v>
      </c>
    </row>
    <row r="3654" spans="1:11">
      <c r="A3654" s="739" t="s">
        <v>18805</v>
      </c>
      <c r="D3654" s="739">
        <v>3000</v>
      </c>
      <c r="E3654" s="741"/>
      <c r="F3654" s="741">
        <v>3394</v>
      </c>
      <c r="H3654" s="739" t="s">
        <v>18131</v>
      </c>
    </row>
    <row r="3655" spans="1:11">
      <c r="A3655" s="739" t="s">
        <v>18805</v>
      </c>
      <c r="E3655" s="741">
        <v>195</v>
      </c>
      <c r="F3655" s="741">
        <v>3199</v>
      </c>
      <c r="G3655" s="739" t="s">
        <v>18169</v>
      </c>
      <c r="H3655" s="739" t="s">
        <v>18806</v>
      </c>
    </row>
    <row r="3656" spans="1:11">
      <c r="A3656" s="739" t="s">
        <v>18807</v>
      </c>
      <c r="E3656" s="739">
        <v>558</v>
      </c>
      <c r="F3656" s="741">
        <v>2641</v>
      </c>
      <c r="G3656" s="739" t="s">
        <v>6943</v>
      </c>
      <c r="H3656" s="739" t="s">
        <v>18808</v>
      </c>
    </row>
    <row r="3657" spans="1:11">
      <c r="E3657" s="741"/>
      <c r="F3657" s="741"/>
      <c r="H3657" s="846" t="s">
        <v>18118</v>
      </c>
    </row>
    <row r="3658" spans="1:11" ht="49.5">
      <c r="A3658" s="739" t="s">
        <v>18809</v>
      </c>
      <c r="C3658" s="741">
        <v>1468</v>
      </c>
      <c r="F3658" s="741"/>
      <c r="G3658" s="739" t="s">
        <v>7763</v>
      </c>
      <c r="H3658" s="836" t="s">
        <v>18810</v>
      </c>
    </row>
    <row r="3659" spans="1:11">
      <c r="A3659" s="739" t="s">
        <v>18811</v>
      </c>
      <c r="E3659" s="741">
        <v>18</v>
      </c>
      <c r="F3659" s="741">
        <v>2623</v>
      </c>
      <c r="G3659" s="739" t="s">
        <v>6913</v>
      </c>
      <c r="H3659" s="739" t="s">
        <v>18812</v>
      </c>
    </row>
    <row r="3660" spans="1:11">
      <c r="A3660" s="739" t="s">
        <v>18811</v>
      </c>
      <c r="E3660" s="741">
        <v>40</v>
      </c>
      <c r="F3660" s="741">
        <v>2583</v>
      </c>
      <c r="H3660" s="739" t="s">
        <v>18813</v>
      </c>
    </row>
    <row r="3661" spans="1:11">
      <c r="A3661" s="739" t="s">
        <v>18814</v>
      </c>
      <c r="E3661" s="741">
        <v>263</v>
      </c>
      <c r="F3661" s="741">
        <v>2320</v>
      </c>
      <c r="G3661" s="739" t="s">
        <v>6972</v>
      </c>
      <c r="H3661" s="739" t="s">
        <v>18815</v>
      </c>
    </row>
    <row r="3662" spans="1:11">
      <c r="A3662" s="739" t="s">
        <v>18816</v>
      </c>
      <c r="E3662" s="739">
        <v>51</v>
      </c>
      <c r="F3662" s="741">
        <v>2269</v>
      </c>
      <c r="G3662" s="739" t="s">
        <v>6943</v>
      </c>
      <c r="H3662" s="739" t="s">
        <v>18817</v>
      </c>
    </row>
    <row r="3663" spans="1:11">
      <c r="E3663" s="741"/>
      <c r="F3663" s="741"/>
      <c r="H3663" s="846" t="s">
        <v>18533</v>
      </c>
    </row>
    <row r="3664" spans="1:11">
      <c r="A3664" s="739" t="s">
        <v>18818</v>
      </c>
      <c r="C3664" s="741">
        <v>20010</v>
      </c>
      <c r="H3664" s="739" t="s">
        <v>18819</v>
      </c>
      <c r="K3664" s="739" t="s">
        <v>8873</v>
      </c>
    </row>
    <row r="3665" spans="1:8">
      <c r="A3665" s="739" t="s">
        <v>18820</v>
      </c>
      <c r="E3665" s="739">
        <v>112</v>
      </c>
      <c r="F3665" s="741">
        <v>2157</v>
      </c>
      <c r="G3665" s="739" t="s">
        <v>6943</v>
      </c>
      <c r="H3665" s="739" t="s">
        <v>18821</v>
      </c>
    </row>
    <row r="3666" spans="1:8">
      <c r="A3666" s="739" t="s">
        <v>16316</v>
      </c>
      <c r="C3666" s="741">
        <v>29575</v>
      </c>
      <c r="H3666" s="739" t="s">
        <v>18822</v>
      </c>
    </row>
    <row r="3667" spans="1:8">
      <c r="A3667" s="739" t="s">
        <v>18823</v>
      </c>
      <c r="C3667" s="741">
        <v>20000</v>
      </c>
      <c r="D3667" s="846">
        <v>12800</v>
      </c>
      <c r="H3667" s="846" t="s">
        <v>18824</v>
      </c>
    </row>
    <row r="3668" spans="1:8">
      <c r="A3668" s="739" t="s">
        <v>18825</v>
      </c>
      <c r="C3668" s="856">
        <v>31280</v>
      </c>
      <c r="D3668" s="860"/>
      <c r="E3668" s="846"/>
      <c r="H3668" s="741" t="s">
        <v>18826</v>
      </c>
    </row>
    <row r="3669" spans="1:8">
      <c r="A3669" s="739" t="s">
        <v>18823</v>
      </c>
      <c r="C3669" s="739">
        <v>8584</v>
      </c>
      <c r="H3669" s="739" t="s">
        <v>18827</v>
      </c>
    </row>
    <row r="3670" spans="1:8">
      <c r="A3670" s="739" t="s">
        <v>18820</v>
      </c>
      <c r="C3670" s="739">
        <v>2474</v>
      </c>
      <c r="H3670" s="739" t="s">
        <v>18828</v>
      </c>
    </row>
    <row r="3671" spans="1:8">
      <c r="A3671" s="739" t="s">
        <v>18829</v>
      </c>
      <c r="C3671" s="739">
        <v>1738</v>
      </c>
      <c r="H3671" s="739" t="s">
        <v>18830</v>
      </c>
    </row>
    <row r="3672" spans="1:8">
      <c r="A3672" s="739" t="s">
        <v>18831</v>
      </c>
      <c r="C3672" s="739">
        <v>17544</v>
      </c>
      <c r="H3672" s="739" t="s">
        <v>18832</v>
      </c>
    </row>
    <row r="3673" spans="1:8">
      <c r="A3673" s="739" t="s">
        <v>16448</v>
      </c>
      <c r="E3673" s="741">
        <v>105</v>
      </c>
      <c r="F3673" s="741">
        <v>2052</v>
      </c>
      <c r="G3673" s="739" t="s">
        <v>18115</v>
      </c>
      <c r="H3673" s="739" t="s">
        <v>18833</v>
      </c>
    </row>
    <row r="3674" spans="1:8">
      <c r="A3674" s="739" t="s">
        <v>18834</v>
      </c>
      <c r="E3674" s="739">
        <v>36</v>
      </c>
      <c r="F3674" s="741">
        <v>2016</v>
      </c>
      <c r="G3674" s="739" t="s">
        <v>18122</v>
      </c>
      <c r="H3674" s="739" t="s">
        <v>18835</v>
      </c>
    </row>
    <row r="3675" spans="1:8">
      <c r="A3675" s="739" t="s">
        <v>18836</v>
      </c>
      <c r="E3675" s="739">
        <v>229</v>
      </c>
      <c r="F3675" s="741">
        <v>1787</v>
      </c>
      <c r="G3675" s="739" t="s">
        <v>18094</v>
      </c>
      <c r="H3675" s="739" t="s">
        <v>18181</v>
      </c>
    </row>
    <row r="3676" spans="1:8">
      <c r="A3676" s="739" t="s">
        <v>18836</v>
      </c>
      <c r="E3676" s="739">
        <v>256</v>
      </c>
      <c r="F3676" s="741">
        <v>1531</v>
      </c>
      <c r="G3676" s="739" t="s">
        <v>18540</v>
      </c>
      <c r="H3676" s="739" t="s">
        <v>18181</v>
      </c>
    </row>
    <row r="3677" spans="1:8">
      <c r="E3677" s="741"/>
      <c r="F3677" s="741"/>
      <c r="H3677" s="846" t="s">
        <v>18118</v>
      </c>
    </row>
    <row r="3678" spans="1:8">
      <c r="A3678" s="739" t="s">
        <v>18837</v>
      </c>
      <c r="E3678" s="739">
        <v>44</v>
      </c>
      <c r="F3678" s="741">
        <v>1487</v>
      </c>
      <c r="G3678" s="739" t="s">
        <v>18050</v>
      </c>
      <c r="H3678" s="739" t="s">
        <v>18838</v>
      </c>
    </row>
    <row r="3679" spans="1:8">
      <c r="A3679" s="739" t="s">
        <v>18839</v>
      </c>
      <c r="C3679" s="739">
        <v>8584</v>
      </c>
      <c r="H3679" s="739" t="s">
        <v>18840</v>
      </c>
    </row>
    <row r="3680" spans="1:8">
      <c r="A3680" s="739" t="s">
        <v>18839</v>
      </c>
      <c r="C3680" s="856">
        <v>30000</v>
      </c>
      <c r="D3680" s="860"/>
      <c r="E3680" s="846"/>
      <c r="H3680" s="741" t="s">
        <v>18841</v>
      </c>
    </row>
    <row r="3681" spans="1:8">
      <c r="A3681" s="739" t="s">
        <v>16475</v>
      </c>
      <c r="E3681" s="741">
        <v>225</v>
      </c>
      <c r="F3681" s="741">
        <v>1262</v>
      </c>
      <c r="G3681" s="739" t="s">
        <v>18540</v>
      </c>
      <c r="H3681" s="739" t="s">
        <v>18842</v>
      </c>
    </row>
    <row r="3682" spans="1:8">
      <c r="A3682" s="739" t="s">
        <v>16475</v>
      </c>
      <c r="E3682" s="741">
        <v>239</v>
      </c>
      <c r="F3682" s="741">
        <v>1023</v>
      </c>
      <c r="G3682" s="739" t="s">
        <v>7776</v>
      </c>
      <c r="H3682" s="739" t="s">
        <v>18842</v>
      </c>
    </row>
    <row r="3683" spans="1:8">
      <c r="A3683" s="739" t="s">
        <v>18843</v>
      </c>
      <c r="D3683" s="739">
        <v>3000</v>
      </c>
      <c r="E3683" s="741"/>
      <c r="F3683" s="741">
        <v>4023</v>
      </c>
      <c r="H3683" s="739" t="s">
        <v>18131</v>
      </c>
    </row>
    <row r="3684" spans="1:8">
      <c r="A3684" s="739" t="s">
        <v>18843</v>
      </c>
      <c r="E3684" s="739">
        <v>88</v>
      </c>
      <c r="F3684" s="741">
        <v>3935</v>
      </c>
      <c r="G3684" s="739" t="s">
        <v>6943</v>
      </c>
      <c r="H3684" s="739" t="s">
        <v>18844</v>
      </c>
    </row>
    <row r="3685" spans="1:8">
      <c r="A3685" s="739" t="s">
        <v>18843</v>
      </c>
      <c r="E3685" s="741">
        <v>178</v>
      </c>
      <c r="F3685" s="741">
        <v>3757</v>
      </c>
      <c r="G3685" s="741" t="s">
        <v>6937</v>
      </c>
      <c r="H3685" s="739" t="s">
        <v>18845</v>
      </c>
    </row>
    <row r="3686" spans="1:8" ht="49.5">
      <c r="A3686" s="739" t="s">
        <v>18843</v>
      </c>
      <c r="C3686" s="741">
        <v>1468</v>
      </c>
      <c r="F3686" s="741"/>
      <c r="G3686" s="739" t="s">
        <v>18102</v>
      </c>
      <c r="H3686" s="836" t="s">
        <v>18846</v>
      </c>
    </row>
    <row r="3687" spans="1:8">
      <c r="E3687" s="741"/>
      <c r="F3687" s="741"/>
      <c r="H3687" s="846" t="s">
        <v>18847</v>
      </c>
    </row>
    <row r="3688" spans="1:8">
      <c r="A3688" s="739" t="s">
        <v>16508</v>
      </c>
      <c r="E3688" s="741">
        <v>340</v>
      </c>
      <c r="F3688" s="741">
        <v>3417</v>
      </c>
      <c r="G3688" s="739" t="s">
        <v>18114</v>
      </c>
      <c r="H3688" s="739" t="s">
        <v>18848</v>
      </c>
    </row>
    <row r="3689" spans="1:8">
      <c r="A3689" s="739" t="s">
        <v>18849</v>
      </c>
      <c r="E3689" s="741">
        <v>275</v>
      </c>
      <c r="F3689" s="741">
        <v>3142</v>
      </c>
      <c r="G3689" s="739" t="s">
        <v>18114</v>
      </c>
      <c r="H3689" s="739" t="s">
        <v>18850</v>
      </c>
    </row>
    <row r="3690" spans="1:8">
      <c r="A3690" s="739" t="s">
        <v>18851</v>
      </c>
      <c r="E3690" s="739">
        <v>28</v>
      </c>
      <c r="F3690" s="741">
        <v>3114</v>
      </c>
      <c r="G3690" s="739" t="s">
        <v>6943</v>
      </c>
      <c r="H3690" s="739" t="s">
        <v>18852</v>
      </c>
    </row>
    <row r="3691" spans="1:8" ht="148.5">
      <c r="A3691" s="739" t="s">
        <v>16052</v>
      </c>
      <c r="C3691" s="741">
        <v>170000</v>
      </c>
      <c r="D3691" s="846"/>
      <c r="H3691" s="836" t="s">
        <v>18853</v>
      </c>
    </row>
    <row r="3692" spans="1:8" ht="148.5">
      <c r="A3692" s="739" t="s">
        <v>18854</v>
      </c>
      <c r="C3692" s="741">
        <v>73040</v>
      </c>
      <c r="D3692" s="846"/>
      <c r="H3692" s="836" t="s">
        <v>18855</v>
      </c>
    </row>
    <row r="3693" spans="1:8" ht="165">
      <c r="A3693" s="739" t="s">
        <v>18856</v>
      </c>
      <c r="C3693" s="741">
        <v>96960</v>
      </c>
      <c r="D3693" s="846"/>
      <c r="H3693" s="836" t="s">
        <v>18857</v>
      </c>
    </row>
    <row r="3694" spans="1:8">
      <c r="A3694" s="739" t="s">
        <v>18858</v>
      </c>
      <c r="E3694" s="741">
        <v>235</v>
      </c>
      <c r="F3694" s="741">
        <v>2879</v>
      </c>
      <c r="G3694" s="739" t="s">
        <v>18540</v>
      </c>
      <c r="H3694" s="739" t="s">
        <v>18318</v>
      </c>
    </row>
    <row r="3695" spans="1:8">
      <c r="A3695" s="739" t="s">
        <v>18858</v>
      </c>
      <c r="E3695" s="741">
        <v>285</v>
      </c>
      <c r="F3695" s="741">
        <v>2594</v>
      </c>
      <c r="G3695" s="739" t="s">
        <v>18540</v>
      </c>
      <c r="H3695" s="739" t="s">
        <v>18859</v>
      </c>
    </row>
    <row r="3696" spans="1:8">
      <c r="A3696" s="739" t="s">
        <v>18860</v>
      </c>
      <c r="E3696" s="741">
        <v>245</v>
      </c>
      <c r="F3696" s="741">
        <v>2349</v>
      </c>
      <c r="G3696" s="739" t="s">
        <v>18114</v>
      </c>
      <c r="H3696" s="739" t="s">
        <v>8396</v>
      </c>
    </row>
    <row r="3697" spans="1:8">
      <c r="A3697" s="739" t="s">
        <v>18861</v>
      </c>
      <c r="E3697" s="741">
        <v>235</v>
      </c>
      <c r="F3697" s="741">
        <v>2114</v>
      </c>
      <c r="G3697" s="739" t="s">
        <v>18540</v>
      </c>
      <c r="H3697" s="739" t="s">
        <v>8396</v>
      </c>
    </row>
    <row r="3698" spans="1:8">
      <c r="A3698" s="739" t="s">
        <v>18862</v>
      </c>
      <c r="C3698" s="739">
        <v>1738</v>
      </c>
      <c r="H3698" s="739" t="s">
        <v>18863</v>
      </c>
    </row>
    <row r="3699" spans="1:8">
      <c r="A3699" s="739" t="s">
        <v>18864</v>
      </c>
      <c r="E3699" s="741">
        <v>18</v>
      </c>
      <c r="F3699" s="741">
        <v>2096</v>
      </c>
      <c r="G3699" s="739" t="s">
        <v>6913</v>
      </c>
      <c r="H3699" s="739" t="s">
        <v>18865</v>
      </c>
    </row>
    <row r="3700" spans="1:8">
      <c r="A3700" s="739" t="s">
        <v>18866</v>
      </c>
      <c r="E3700" s="741">
        <v>40</v>
      </c>
      <c r="F3700" s="741">
        <v>2056</v>
      </c>
      <c r="H3700" s="739" t="s">
        <v>18867</v>
      </c>
    </row>
    <row r="3701" spans="1:8" ht="49.5">
      <c r="A3701" s="739" t="s">
        <v>10942</v>
      </c>
      <c r="C3701" s="741">
        <v>1468</v>
      </c>
      <c r="F3701" s="741"/>
      <c r="G3701" s="739" t="s">
        <v>18102</v>
      </c>
      <c r="H3701" s="836" t="s">
        <v>18868</v>
      </c>
    </row>
    <row r="3702" spans="1:8">
      <c r="A3702" s="739" t="s">
        <v>18869</v>
      </c>
      <c r="E3702" s="739">
        <v>120</v>
      </c>
      <c r="F3702" s="741">
        <v>1936</v>
      </c>
      <c r="G3702" s="739" t="s">
        <v>18122</v>
      </c>
      <c r="H3702" s="739" t="s">
        <v>18870</v>
      </c>
    </row>
    <row r="3703" spans="1:8">
      <c r="A3703" s="739" t="s">
        <v>16078</v>
      </c>
      <c r="E3703" s="739">
        <v>404</v>
      </c>
      <c r="F3703" s="741">
        <v>1532</v>
      </c>
      <c r="G3703" s="739" t="s">
        <v>18122</v>
      </c>
      <c r="H3703" s="739" t="s">
        <v>18871</v>
      </c>
    </row>
    <row r="3704" spans="1:8">
      <c r="A3704" s="739" t="s">
        <v>18872</v>
      </c>
      <c r="E3704" s="741">
        <v>45</v>
      </c>
      <c r="F3704" s="741">
        <v>1487</v>
      </c>
      <c r="G3704" s="739" t="s">
        <v>6972</v>
      </c>
      <c r="H3704" s="739" t="s">
        <v>18873</v>
      </c>
    </row>
    <row r="3705" spans="1:8">
      <c r="A3705" s="739" t="s">
        <v>16078</v>
      </c>
      <c r="C3705" s="739">
        <v>13867</v>
      </c>
      <c r="H3705" s="739" t="s">
        <v>18874</v>
      </c>
    </row>
    <row r="3706" spans="1:8">
      <c r="A3706" s="739" t="s">
        <v>18872</v>
      </c>
      <c r="C3706" s="739">
        <v>400</v>
      </c>
      <c r="H3706" s="739" t="s">
        <v>18875</v>
      </c>
    </row>
    <row r="3707" spans="1:8">
      <c r="A3707" s="739" t="s">
        <v>18876</v>
      </c>
      <c r="C3707" s="741">
        <v>29575</v>
      </c>
      <c r="H3707" s="739" t="s">
        <v>18877</v>
      </c>
    </row>
    <row r="3708" spans="1:8">
      <c r="A3708" s="739" t="s">
        <v>18878</v>
      </c>
      <c r="C3708" s="856">
        <v>61280</v>
      </c>
      <c r="D3708" s="860"/>
      <c r="E3708" s="846"/>
      <c r="H3708" s="741" t="s">
        <v>18879</v>
      </c>
    </row>
    <row r="3709" spans="1:8">
      <c r="A3709" s="739" t="s">
        <v>18880</v>
      </c>
      <c r="E3709" s="741">
        <v>500</v>
      </c>
      <c r="F3709" s="741">
        <v>987</v>
      </c>
      <c r="G3709" s="739" t="s">
        <v>18094</v>
      </c>
      <c r="H3709" s="739" t="s">
        <v>18881</v>
      </c>
    </row>
    <row r="3710" spans="1:8">
      <c r="A3710" s="739" t="s">
        <v>18882</v>
      </c>
      <c r="E3710" s="741">
        <v>500</v>
      </c>
      <c r="F3710" s="741">
        <v>487</v>
      </c>
      <c r="G3710" s="739" t="s">
        <v>18114</v>
      </c>
      <c r="H3710" s="739" t="s">
        <v>18883</v>
      </c>
    </row>
    <row r="3711" spans="1:8">
      <c r="A3711" s="739" t="s">
        <v>18884</v>
      </c>
      <c r="C3711" s="856"/>
      <c r="D3711" s="860"/>
      <c r="E3711" s="741">
        <v>160</v>
      </c>
      <c r="F3711" s="739">
        <v>327</v>
      </c>
      <c r="H3711" s="741" t="s">
        <v>18885</v>
      </c>
    </row>
    <row r="3712" spans="1:8">
      <c r="A3712" s="739" t="s">
        <v>18886</v>
      </c>
      <c r="C3712" s="739">
        <v>9906</v>
      </c>
      <c r="H3712" s="739" t="s">
        <v>18887</v>
      </c>
    </row>
    <row r="3713" spans="1:14">
      <c r="A3713" s="739" t="s">
        <v>18888</v>
      </c>
      <c r="E3713" s="741">
        <v>80</v>
      </c>
      <c r="F3713" s="741">
        <v>247</v>
      </c>
      <c r="G3713" s="739" t="s">
        <v>18114</v>
      </c>
      <c r="H3713" s="739" t="s">
        <v>8359</v>
      </c>
    </row>
    <row r="3714" spans="1:14">
      <c r="A3714" s="739" t="s">
        <v>18888</v>
      </c>
      <c r="E3714" s="741">
        <v>80</v>
      </c>
      <c r="F3714" s="741">
        <v>167</v>
      </c>
      <c r="G3714" s="739" t="s">
        <v>18889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18890</v>
      </c>
      <c r="C3716" s="741">
        <v>1468</v>
      </c>
      <c r="F3716" s="741"/>
      <c r="G3716" s="739" t="s">
        <v>18621</v>
      </c>
      <c r="H3716" s="836" t="s">
        <v>18891</v>
      </c>
    </row>
    <row r="3717" spans="1:14">
      <c r="A3717" s="739" t="s">
        <v>18892</v>
      </c>
      <c r="C3717" s="741">
        <v>20010</v>
      </c>
      <c r="H3717" s="739" t="s">
        <v>18893</v>
      </c>
      <c r="K3717" s="739" t="s">
        <v>8873</v>
      </c>
    </row>
    <row r="3718" spans="1:14">
      <c r="A3718" s="739" t="s">
        <v>18894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18895</v>
      </c>
      <c r="E3719" s="741">
        <v>189</v>
      </c>
      <c r="F3719" s="741">
        <v>2978</v>
      </c>
      <c r="G3719" s="741" t="s">
        <v>18896</v>
      </c>
      <c r="H3719" s="739" t="s">
        <v>18897</v>
      </c>
    </row>
    <row r="3720" spans="1:14">
      <c r="A3720" s="739" t="s">
        <v>18898</v>
      </c>
      <c r="E3720" s="739">
        <v>168</v>
      </c>
      <c r="F3720" s="741">
        <v>2810</v>
      </c>
      <c r="G3720" s="739" t="s">
        <v>18122</v>
      </c>
      <c r="H3720" s="739" t="s">
        <v>18899</v>
      </c>
    </row>
    <row r="3721" spans="1:14">
      <c r="A3721" s="739" t="s">
        <v>18900</v>
      </c>
      <c r="C3721" s="856">
        <v>18000</v>
      </c>
      <c r="D3721" s="860"/>
      <c r="E3721" s="846"/>
      <c r="H3721" s="741" t="s">
        <v>18901</v>
      </c>
    </row>
    <row r="3722" spans="1:14">
      <c r="A3722" s="739" t="s">
        <v>18902</v>
      </c>
      <c r="C3722" s="741">
        <v>29575</v>
      </c>
      <c r="H3722" s="739" t="s">
        <v>18903</v>
      </c>
    </row>
    <row r="3723" spans="1:14">
      <c r="A3723" s="739" t="s">
        <v>16317</v>
      </c>
      <c r="C3723" s="856">
        <v>61280</v>
      </c>
      <c r="D3723" s="860"/>
      <c r="E3723" s="846"/>
      <c r="H3723" s="741" t="s">
        <v>18904</v>
      </c>
    </row>
    <row r="3724" spans="1:14">
      <c r="A3724" s="739" t="s">
        <v>18905</v>
      </c>
      <c r="C3724" s="739">
        <v>16806</v>
      </c>
      <c r="H3724" s="739" t="s">
        <v>18906</v>
      </c>
      <c r="N3724" s="739">
        <v>2600</v>
      </c>
    </row>
    <row r="3725" spans="1:14">
      <c r="A3725" s="739" t="s">
        <v>18900</v>
      </c>
      <c r="C3725" s="739">
        <v>1655</v>
      </c>
      <c r="H3725" s="739" t="s">
        <v>18907</v>
      </c>
      <c r="N3725" s="739">
        <v>84</v>
      </c>
    </row>
    <row r="3726" spans="1:14">
      <c r="A3726" s="739" t="s">
        <v>18908</v>
      </c>
      <c r="E3726" s="739">
        <v>36</v>
      </c>
      <c r="F3726" s="741">
        <v>2774</v>
      </c>
      <c r="G3726" s="739" t="s">
        <v>6943</v>
      </c>
      <c r="H3726" s="739" t="s">
        <v>18909</v>
      </c>
    </row>
    <row r="3727" spans="1:14">
      <c r="A3727" s="739" t="s">
        <v>18910</v>
      </c>
      <c r="E3727" s="741">
        <v>40</v>
      </c>
      <c r="F3727" s="741">
        <v>2734</v>
      </c>
      <c r="H3727" s="739" t="s">
        <v>18911</v>
      </c>
    </row>
    <row r="3728" spans="1:14">
      <c r="A3728" s="739" t="s">
        <v>18912</v>
      </c>
      <c r="E3728" s="741">
        <v>18</v>
      </c>
      <c r="F3728" s="741">
        <v>2716</v>
      </c>
      <c r="G3728" s="739" t="s">
        <v>6913</v>
      </c>
      <c r="H3728" s="739" t="s">
        <v>18913</v>
      </c>
    </row>
    <row r="3729" spans="1:14">
      <c r="A3729" s="739" t="s">
        <v>18914</v>
      </c>
      <c r="E3729" s="741">
        <v>40</v>
      </c>
      <c r="F3729" s="741">
        <v>2676</v>
      </c>
      <c r="H3729" s="739" t="s">
        <v>18915</v>
      </c>
    </row>
    <row r="3730" spans="1:14">
      <c r="A3730" s="739" t="s">
        <v>18916</v>
      </c>
      <c r="E3730" s="739">
        <v>72</v>
      </c>
      <c r="F3730" s="741">
        <v>2604</v>
      </c>
      <c r="G3730" s="739" t="s">
        <v>18050</v>
      </c>
      <c r="H3730" s="739" t="s">
        <v>18917</v>
      </c>
    </row>
    <row r="3731" spans="1:14">
      <c r="E3731" s="741"/>
      <c r="F3731" s="741"/>
      <c r="H3731" s="846" t="s">
        <v>18533</v>
      </c>
    </row>
    <row r="3732" spans="1:14" ht="49.5">
      <c r="A3732" s="739" t="s">
        <v>18918</v>
      </c>
      <c r="C3732" s="741">
        <v>1468</v>
      </c>
      <c r="F3732" s="741"/>
      <c r="G3732" s="739" t="s">
        <v>18621</v>
      </c>
      <c r="H3732" s="836" t="s">
        <v>18919</v>
      </c>
    </row>
    <row r="3733" spans="1:14">
      <c r="A3733" s="739" t="s">
        <v>18920</v>
      </c>
      <c r="C3733" s="741">
        <v>20010</v>
      </c>
      <c r="H3733" s="739" t="s">
        <v>18921</v>
      </c>
      <c r="K3733" s="739" t="s">
        <v>18462</v>
      </c>
    </row>
    <row r="3734" spans="1:14">
      <c r="A3734" s="739" t="s">
        <v>18922</v>
      </c>
      <c r="E3734" s="739">
        <v>44</v>
      </c>
      <c r="F3734" s="741"/>
      <c r="G3734" s="739" t="s">
        <v>6943</v>
      </c>
      <c r="H3734" s="739" t="s">
        <v>18923</v>
      </c>
    </row>
    <row r="3735" spans="1:14">
      <c r="A3735" s="739" t="s">
        <v>18924</v>
      </c>
      <c r="C3735" s="739">
        <v>19861</v>
      </c>
      <c r="H3735" s="739" t="s">
        <v>18925</v>
      </c>
    </row>
    <row r="3736" spans="1:14">
      <c r="A3736" s="739" t="s">
        <v>18926</v>
      </c>
      <c r="E3736" s="739">
        <v>44</v>
      </c>
      <c r="F3736" s="741"/>
      <c r="G3736" s="739" t="s">
        <v>18515</v>
      </c>
      <c r="H3736" s="739" t="s">
        <v>18927</v>
      </c>
    </row>
    <row r="3737" spans="1:14">
      <c r="A3737" s="739" t="s">
        <v>18928</v>
      </c>
      <c r="E3737" s="741">
        <v>111</v>
      </c>
      <c r="F3737" s="741"/>
      <c r="G3737" s="739" t="s">
        <v>18047</v>
      </c>
      <c r="H3737" s="739" t="s">
        <v>18260</v>
      </c>
    </row>
    <row r="3738" spans="1:14" ht="297">
      <c r="A3738" s="739" t="s">
        <v>18929</v>
      </c>
      <c r="C3738" s="741">
        <v>70560</v>
      </c>
      <c r="D3738" s="846"/>
      <c r="H3738" s="836" t="s">
        <v>18930</v>
      </c>
    </row>
    <row r="3739" spans="1:14">
      <c r="A3739" s="739" t="s">
        <v>18931</v>
      </c>
      <c r="E3739" s="741">
        <v>420</v>
      </c>
      <c r="F3739" s="741"/>
      <c r="G3739" s="739" t="s">
        <v>18114</v>
      </c>
      <c r="H3739" s="739" t="s">
        <v>18932</v>
      </c>
    </row>
    <row r="3740" spans="1:14">
      <c r="A3740" s="739" t="s">
        <v>18931</v>
      </c>
      <c r="E3740" s="741">
        <v>420</v>
      </c>
      <c r="F3740" s="741"/>
      <c r="G3740" s="739" t="s">
        <v>18114</v>
      </c>
      <c r="H3740" s="739" t="s">
        <v>18933</v>
      </c>
    </row>
    <row r="3741" spans="1:14" ht="49.5">
      <c r="A3741" s="739" t="s">
        <v>16265</v>
      </c>
      <c r="C3741" s="741">
        <v>1468</v>
      </c>
      <c r="F3741" s="741"/>
      <c r="G3741" s="739" t="s">
        <v>18621</v>
      </c>
      <c r="H3741" s="836" t="s">
        <v>18934</v>
      </c>
    </row>
    <row r="3742" spans="1:14">
      <c r="A3742" s="739" t="s">
        <v>18935</v>
      </c>
      <c r="C3742" s="739">
        <v>2054</v>
      </c>
      <c r="H3742" s="739" t="s">
        <v>18907</v>
      </c>
      <c r="N3742" s="739">
        <v>84</v>
      </c>
    </row>
    <row r="3743" spans="1:14">
      <c r="A3743" s="739" t="s">
        <v>16096</v>
      </c>
      <c r="E3743" s="741">
        <v>157</v>
      </c>
      <c r="F3743" s="741"/>
      <c r="G3743" s="741" t="s">
        <v>18105</v>
      </c>
      <c r="H3743" s="739" t="s">
        <v>18936</v>
      </c>
    </row>
    <row r="3744" spans="1:14">
      <c r="A3744" s="739" t="s">
        <v>18937</v>
      </c>
      <c r="E3744" s="739">
        <v>28</v>
      </c>
      <c r="F3744" s="741"/>
      <c r="G3744" s="739" t="s">
        <v>6943</v>
      </c>
      <c r="H3744" s="739" t="s">
        <v>18938</v>
      </c>
    </row>
    <row r="3745" spans="1:11" ht="33">
      <c r="A3745" s="739" t="s">
        <v>18939</v>
      </c>
      <c r="C3745" s="739">
        <v>8888</v>
      </c>
      <c r="H3745" s="836" t="s">
        <v>18940</v>
      </c>
    </row>
    <row r="3746" spans="1:11">
      <c r="A3746" s="739" t="s">
        <v>18941</v>
      </c>
      <c r="E3746" s="741">
        <v>18</v>
      </c>
      <c r="F3746" s="741"/>
      <c r="G3746" s="739" t="s">
        <v>18942</v>
      </c>
      <c r="H3746" s="739" t="s">
        <v>18943</v>
      </c>
    </row>
    <row r="3747" spans="1:11">
      <c r="A3747" s="739" t="s">
        <v>18941</v>
      </c>
      <c r="E3747" s="741">
        <v>50</v>
      </c>
      <c r="F3747" s="741"/>
      <c r="H3747" s="739" t="s">
        <v>18944</v>
      </c>
    </row>
    <row r="3748" spans="1:11">
      <c r="A3748" s="739" t="s">
        <v>18945</v>
      </c>
      <c r="E3748" s="741">
        <v>40</v>
      </c>
      <c r="F3748" s="741"/>
      <c r="G3748" s="739" t="s">
        <v>18540</v>
      </c>
      <c r="H3748" s="739" t="s">
        <v>18946</v>
      </c>
    </row>
    <row r="3749" spans="1:11">
      <c r="A3749" s="739" t="s">
        <v>18947</v>
      </c>
      <c r="C3749" s="741">
        <v>20010</v>
      </c>
      <c r="H3749" s="739" t="s">
        <v>18948</v>
      </c>
      <c r="K3749" s="739" t="s">
        <v>18660</v>
      </c>
    </row>
    <row r="3750" spans="1:11">
      <c r="A3750" s="739" t="s">
        <v>18949</v>
      </c>
      <c r="E3750" s="739">
        <v>196</v>
      </c>
      <c r="F3750" s="741"/>
      <c r="G3750" s="739" t="s">
        <v>18050</v>
      </c>
      <c r="H3750" s="739" t="s">
        <v>18950</v>
      </c>
    </row>
    <row r="3752" spans="1:11">
      <c r="E3752" s="741"/>
      <c r="F3752" s="741"/>
    </row>
    <row r="3753" spans="1:11">
      <c r="E3753" s="836"/>
      <c r="H3753" s="844" t="s">
        <v>18951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opLeftCell="A85" workbookViewId="0">
      <selection activeCell="F11" sqref="F11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6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6" s="867" customFormat="1" ht="15" customHeight="1">
      <c r="A2" s="867" t="s">
        <v>18655</v>
      </c>
      <c r="B2" s="867">
        <v>175</v>
      </c>
      <c r="C2" s="867" t="s">
        <v>18094</v>
      </c>
      <c r="D2" s="867" t="s">
        <v>18330</v>
      </c>
    </row>
    <row r="3" spans="1:6" s="867" customFormat="1" ht="15" customHeight="1">
      <c r="A3" s="867" t="s">
        <v>14458</v>
      </c>
      <c r="B3" s="867">
        <v>135</v>
      </c>
      <c r="C3" s="867" t="s">
        <v>18094</v>
      </c>
      <c r="D3" s="867" t="s">
        <v>18656</v>
      </c>
    </row>
    <row r="4" spans="1:6" s="867" customFormat="1" ht="15" customHeight="1">
      <c r="A4" s="867" t="s">
        <v>10868</v>
      </c>
      <c r="B4" s="867">
        <v>40</v>
      </c>
      <c r="C4" s="867" t="s">
        <v>7776</v>
      </c>
      <c r="D4" s="867" t="s">
        <v>18657</v>
      </c>
    </row>
    <row r="5" spans="1:6" s="867" customFormat="1" ht="15" customHeight="1">
      <c r="A5" s="867" t="s">
        <v>18672</v>
      </c>
      <c r="B5" s="867">
        <v>275</v>
      </c>
      <c r="C5" s="867" t="s">
        <v>18540</v>
      </c>
      <c r="D5" s="867" t="s">
        <v>18673</v>
      </c>
    </row>
    <row r="6" spans="1:6" s="867" customFormat="1" ht="15" customHeight="1">
      <c r="A6" s="867" t="s">
        <v>18674</v>
      </c>
      <c r="B6" s="867">
        <v>290</v>
      </c>
      <c r="C6" s="867" t="s">
        <v>7776</v>
      </c>
      <c r="D6" s="867" t="s">
        <v>8713</v>
      </c>
    </row>
    <row r="7" spans="1:6" s="867" customFormat="1" ht="15" customHeight="1">
      <c r="A7" s="867" t="s">
        <v>18687</v>
      </c>
      <c r="B7" s="867">
        <v>40</v>
      </c>
      <c r="C7" s="867" t="s">
        <v>7776</v>
      </c>
      <c r="D7" s="867" t="s">
        <v>18657</v>
      </c>
    </row>
    <row r="8" spans="1:6" s="867" customFormat="1" ht="15" customHeight="1">
      <c r="A8" s="867" t="s">
        <v>18696</v>
      </c>
      <c r="B8" s="867">
        <v>70</v>
      </c>
      <c r="C8" s="867" t="s">
        <v>18114</v>
      </c>
      <c r="D8" s="867" t="s">
        <v>18697</v>
      </c>
    </row>
    <row r="9" spans="1:6" s="867" customFormat="1" ht="15" customHeight="1">
      <c r="A9" s="867" t="s">
        <v>14552</v>
      </c>
      <c r="B9" s="867">
        <v>120</v>
      </c>
      <c r="C9" s="867" t="s">
        <v>7776</v>
      </c>
      <c r="D9" s="867" t="s">
        <v>18710</v>
      </c>
    </row>
    <row r="10" spans="1:6" s="867" customFormat="1" ht="15" customHeight="1">
      <c r="A10" s="867" t="s">
        <v>16555</v>
      </c>
      <c r="B10" s="867">
        <v>110</v>
      </c>
      <c r="C10" s="867" t="s">
        <v>7776</v>
      </c>
      <c r="D10" s="867" t="s">
        <v>18711</v>
      </c>
      <c r="F10" s="867">
        <f>25908/2</f>
        <v>12954</v>
      </c>
    </row>
    <row r="11" spans="1:6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18712</v>
      </c>
    </row>
    <row r="12" spans="1:6" s="867" customFormat="1" ht="15" customHeight="1">
      <c r="A12" s="867" t="s">
        <v>14554</v>
      </c>
      <c r="B12" s="867">
        <v>220</v>
      </c>
      <c r="C12" s="867" t="s">
        <v>18540</v>
      </c>
      <c r="D12" s="867" t="s">
        <v>18713</v>
      </c>
    </row>
    <row r="13" spans="1:6" s="867" customFormat="1" ht="15" customHeight="1">
      <c r="A13" s="867" t="s">
        <v>18721</v>
      </c>
      <c r="B13" s="867">
        <v>610</v>
      </c>
      <c r="C13" s="867" t="s">
        <v>18114</v>
      </c>
      <c r="D13" s="867" t="s">
        <v>18722</v>
      </c>
    </row>
    <row r="14" spans="1:6" s="867" customFormat="1" ht="15" customHeight="1">
      <c r="A14" s="867" t="s">
        <v>16280</v>
      </c>
      <c r="B14" s="867">
        <v>195</v>
      </c>
      <c r="C14" s="867" t="s">
        <v>7776</v>
      </c>
      <c r="D14" s="867" t="s">
        <v>18727</v>
      </c>
    </row>
    <row r="15" spans="1:6" s="867" customFormat="1" ht="15" customHeight="1">
      <c r="A15" s="867" t="s">
        <v>18728</v>
      </c>
      <c r="B15" s="867">
        <v>200</v>
      </c>
      <c r="C15" s="867" t="s">
        <v>18540</v>
      </c>
      <c r="D15" s="867" t="s">
        <v>8218</v>
      </c>
    </row>
    <row r="16" spans="1:6" s="867" customFormat="1" ht="15" customHeight="1">
      <c r="A16" s="867" t="s">
        <v>18738</v>
      </c>
      <c r="B16" s="867">
        <v>40</v>
      </c>
      <c r="C16" s="867" t="s">
        <v>19003</v>
      </c>
      <c r="D16" s="867" t="s">
        <v>18739</v>
      </c>
    </row>
    <row r="17" spans="1:4" s="867" customFormat="1" ht="15" customHeight="1">
      <c r="A17" s="867" t="s">
        <v>18762</v>
      </c>
      <c r="B17" s="867">
        <v>125</v>
      </c>
      <c r="C17" s="867" t="s">
        <v>18114</v>
      </c>
      <c r="D17" s="867" t="s">
        <v>18763</v>
      </c>
    </row>
    <row r="18" spans="1:4" s="867" customFormat="1" ht="15" customHeight="1">
      <c r="A18" s="867" t="s">
        <v>18764</v>
      </c>
      <c r="B18" s="867">
        <v>135</v>
      </c>
      <c r="C18" s="867" t="s">
        <v>7776</v>
      </c>
      <c r="D18" s="867" t="s">
        <v>18763</v>
      </c>
    </row>
    <row r="19" spans="1:4" s="867" customFormat="1" ht="15" customHeight="1">
      <c r="A19" s="867" t="s">
        <v>18773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18777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18777</v>
      </c>
      <c r="B21" s="867">
        <v>140</v>
      </c>
      <c r="C21" s="867" t="s">
        <v>7776</v>
      </c>
      <c r="D21" s="867" t="s">
        <v>18276</v>
      </c>
    </row>
    <row r="22" spans="1:4" s="867" customFormat="1" ht="15" customHeight="1">
      <c r="A22" s="867" t="s">
        <v>18811</v>
      </c>
      <c r="B22" s="867">
        <v>40</v>
      </c>
      <c r="C22" s="867" t="s">
        <v>7776</v>
      </c>
      <c r="D22" s="867" t="s">
        <v>18813</v>
      </c>
    </row>
    <row r="23" spans="1:4" s="867" customFormat="1" ht="15" customHeight="1">
      <c r="A23" s="867" t="s">
        <v>18836</v>
      </c>
      <c r="B23" s="867">
        <v>229</v>
      </c>
      <c r="C23" s="867" t="s">
        <v>18094</v>
      </c>
      <c r="D23" s="867" t="s">
        <v>18181</v>
      </c>
    </row>
    <row r="24" spans="1:4" s="867" customFormat="1" ht="15" customHeight="1">
      <c r="A24" s="867" t="s">
        <v>18836</v>
      </c>
      <c r="B24" s="867">
        <v>256</v>
      </c>
      <c r="C24" s="867" t="s">
        <v>18540</v>
      </c>
      <c r="D24" s="867" t="s">
        <v>18181</v>
      </c>
    </row>
    <row r="25" spans="1:4" s="867" customFormat="1" ht="15" customHeight="1">
      <c r="A25" s="867" t="s">
        <v>16475</v>
      </c>
      <c r="B25" s="867">
        <v>225</v>
      </c>
      <c r="C25" s="867" t="s">
        <v>18540</v>
      </c>
      <c r="D25" s="867" t="s">
        <v>18842</v>
      </c>
    </row>
    <row r="26" spans="1:4" s="867" customFormat="1" ht="15" customHeight="1">
      <c r="A26" s="867" t="s">
        <v>16475</v>
      </c>
      <c r="B26" s="867">
        <v>239</v>
      </c>
      <c r="C26" s="867" t="s">
        <v>7776</v>
      </c>
      <c r="D26" s="867" t="s">
        <v>18842</v>
      </c>
    </row>
    <row r="27" spans="1:4" s="867" customFormat="1" ht="15" customHeight="1">
      <c r="A27" s="867" t="s">
        <v>16508</v>
      </c>
      <c r="B27" s="867">
        <v>340</v>
      </c>
      <c r="C27" s="867" t="s">
        <v>18114</v>
      </c>
      <c r="D27" s="867" t="s">
        <v>18848</v>
      </c>
    </row>
    <row r="28" spans="1:4" s="867" customFormat="1" ht="15" customHeight="1">
      <c r="A28" s="867" t="s">
        <v>18849</v>
      </c>
      <c r="B28" s="867">
        <v>275</v>
      </c>
      <c r="C28" s="867" t="s">
        <v>18114</v>
      </c>
      <c r="D28" s="867" t="s">
        <v>18850</v>
      </c>
    </row>
    <row r="29" spans="1:4" s="867" customFormat="1" ht="15" customHeight="1">
      <c r="A29" s="867" t="s">
        <v>18858</v>
      </c>
      <c r="B29" s="867">
        <v>235</v>
      </c>
      <c r="C29" s="867" t="s">
        <v>18540</v>
      </c>
      <c r="D29" s="867" t="s">
        <v>18318</v>
      </c>
    </row>
    <row r="30" spans="1:4" s="867" customFormat="1" ht="15" customHeight="1">
      <c r="A30" s="867" t="s">
        <v>18858</v>
      </c>
      <c r="B30" s="867">
        <v>285</v>
      </c>
      <c r="C30" s="867" t="s">
        <v>18540</v>
      </c>
      <c r="D30" s="867" t="s">
        <v>18859</v>
      </c>
    </row>
    <row r="31" spans="1:4" s="867" customFormat="1" ht="15" customHeight="1">
      <c r="A31" s="867" t="s">
        <v>18860</v>
      </c>
      <c r="B31" s="867">
        <v>245</v>
      </c>
      <c r="C31" s="867" t="s">
        <v>18114</v>
      </c>
      <c r="D31" s="867" t="s">
        <v>8396</v>
      </c>
    </row>
    <row r="32" spans="1:4" s="867" customFormat="1" ht="15" customHeight="1">
      <c r="A32" s="867" t="s">
        <v>18861</v>
      </c>
      <c r="B32" s="867">
        <v>235</v>
      </c>
      <c r="C32" s="867" t="s">
        <v>18540</v>
      </c>
      <c r="D32" s="867" t="s">
        <v>8396</v>
      </c>
    </row>
    <row r="33" spans="1:4" s="867" customFormat="1" ht="15" customHeight="1">
      <c r="A33" s="867" t="s">
        <v>18866</v>
      </c>
      <c r="B33" s="867">
        <v>40</v>
      </c>
      <c r="C33" s="867" t="s">
        <v>7776</v>
      </c>
      <c r="D33" s="867" t="s">
        <v>18867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18648</v>
      </c>
      <c r="C35" s="867" t="s">
        <v>7763</v>
      </c>
      <c r="D35" s="868" t="s">
        <v>18649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18678</v>
      </c>
      <c r="C37" s="867" t="s">
        <v>18211</v>
      </c>
      <c r="D37" s="868" t="s">
        <v>18679</v>
      </c>
    </row>
    <row r="38" spans="1:4" s="867" customFormat="1" ht="15" customHeight="1">
      <c r="A38" s="867" t="s">
        <v>18689</v>
      </c>
      <c r="C38" s="867" t="s">
        <v>7763</v>
      </c>
      <c r="D38" s="868" t="s">
        <v>18690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18102</v>
      </c>
      <c r="D40" s="868" t="s">
        <v>18729</v>
      </c>
    </row>
    <row r="41" spans="1:4" s="867" customFormat="1" ht="15" customHeight="1">
      <c r="A41" s="867" t="s">
        <v>18747</v>
      </c>
      <c r="C41" s="867" t="s">
        <v>7763</v>
      </c>
      <c r="D41" s="868" t="s">
        <v>18748</v>
      </c>
    </row>
    <row r="42" spans="1:4" s="867" customFormat="1" ht="15" customHeight="1">
      <c r="A42" s="867" t="s">
        <v>18771</v>
      </c>
      <c r="C42" s="867" t="s">
        <v>18211</v>
      </c>
      <c r="D42" s="868" t="s">
        <v>18772</v>
      </c>
    </row>
    <row r="43" spans="1:4" s="867" customFormat="1" ht="15" customHeight="1">
      <c r="A43" s="867" t="s">
        <v>18797</v>
      </c>
      <c r="C43" s="867" t="s">
        <v>18102</v>
      </c>
      <c r="D43" s="868" t="s">
        <v>18798</v>
      </c>
    </row>
    <row r="44" spans="1:4" s="867" customFormat="1" ht="15" customHeight="1">
      <c r="A44" s="867" t="s">
        <v>18809</v>
      </c>
      <c r="C44" s="867" t="s">
        <v>7763</v>
      </c>
      <c r="D44" s="868" t="s">
        <v>18810</v>
      </c>
    </row>
    <row r="45" spans="1:4" s="867" customFormat="1" ht="15" customHeight="1">
      <c r="A45" s="867" t="s">
        <v>18843</v>
      </c>
      <c r="C45" s="867" t="s">
        <v>18102</v>
      </c>
      <c r="D45" s="868" t="s">
        <v>18846</v>
      </c>
    </row>
    <row r="46" spans="1:4" s="867" customFormat="1" ht="15" customHeight="1">
      <c r="A46" s="867" t="s">
        <v>10942</v>
      </c>
      <c r="C46" s="867" t="s">
        <v>18102</v>
      </c>
      <c r="D46" s="868" t="s">
        <v>18868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18705</v>
      </c>
      <c r="B50" s="867">
        <v>185</v>
      </c>
      <c r="C50" s="867" t="s">
        <v>18105</v>
      </c>
      <c r="D50" s="867" t="s">
        <v>18707</v>
      </c>
    </row>
    <row r="51" spans="1:4" s="867" customFormat="1" ht="15" customHeight="1">
      <c r="A51" s="867" t="s">
        <v>18744</v>
      </c>
      <c r="B51" s="867">
        <v>194</v>
      </c>
      <c r="C51" s="867" t="s">
        <v>18745</v>
      </c>
      <c r="D51" s="867" t="s">
        <v>18746</v>
      </c>
    </row>
    <row r="52" spans="1:4" s="867" customFormat="1" ht="15" customHeight="1">
      <c r="A52" s="867" t="s">
        <v>18796</v>
      </c>
      <c r="B52" s="867">
        <v>185</v>
      </c>
      <c r="C52" s="867" t="s">
        <v>18745</v>
      </c>
      <c r="D52" s="867" t="s">
        <v>18746</v>
      </c>
    </row>
    <row r="53" spans="1:4" s="867" customFormat="1" ht="15" customHeight="1">
      <c r="A53" s="867" t="s">
        <v>18843</v>
      </c>
      <c r="B53" s="867">
        <v>178</v>
      </c>
      <c r="C53" s="867" t="s">
        <v>6937</v>
      </c>
      <c r="D53" s="867" t="s">
        <v>18845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19004</v>
      </c>
      <c r="D55" s="867" t="s">
        <v>19215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18115</v>
      </c>
      <c r="D58" s="867" t="s">
        <v>18260</v>
      </c>
    </row>
    <row r="59" spans="1:4" s="867" customFormat="1" ht="15" customHeight="1">
      <c r="A59" s="867" t="s">
        <v>14513</v>
      </c>
      <c r="B59" s="867">
        <v>18</v>
      </c>
      <c r="C59" s="867" t="s">
        <v>18686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18115</v>
      </c>
      <c r="D60" s="867" t="s">
        <v>18730</v>
      </c>
    </row>
    <row r="61" spans="1:4" s="867" customFormat="1" ht="15" customHeight="1">
      <c r="A61" s="867" t="s">
        <v>18773</v>
      </c>
      <c r="B61" s="867">
        <v>18</v>
      </c>
      <c r="C61" s="867" t="s">
        <v>18047</v>
      </c>
      <c r="D61" s="867" t="s">
        <v>18774</v>
      </c>
    </row>
    <row r="62" spans="1:4" s="867" customFormat="1" ht="15" customHeight="1">
      <c r="A62" s="867" t="s">
        <v>18778</v>
      </c>
      <c r="B62" s="867">
        <v>350</v>
      </c>
      <c r="C62" s="867" t="s">
        <v>18115</v>
      </c>
      <c r="D62" s="867" t="s">
        <v>18781</v>
      </c>
    </row>
    <row r="63" spans="1:4" s="867" customFormat="1" ht="15" customHeight="1">
      <c r="A63" s="867" t="s">
        <v>18791</v>
      </c>
      <c r="B63" s="867">
        <v>110</v>
      </c>
      <c r="C63" s="867" t="s">
        <v>18686</v>
      </c>
      <c r="D63" s="867" t="s">
        <v>7126</v>
      </c>
    </row>
    <row r="64" spans="1:4" s="867" customFormat="1" ht="15" customHeight="1">
      <c r="A64" s="867" t="s">
        <v>18811</v>
      </c>
      <c r="B64" s="867">
        <v>18</v>
      </c>
      <c r="C64" s="867" t="s">
        <v>6913</v>
      </c>
      <c r="D64" s="867" t="s">
        <v>18812</v>
      </c>
    </row>
    <row r="65" spans="1:16" s="867" customFormat="1" ht="15" customHeight="1">
      <c r="A65" s="867" t="s">
        <v>16448</v>
      </c>
      <c r="B65" s="867">
        <v>105</v>
      </c>
      <c r="C65" s="867" t="s">
        <v>18115</v>
      </c>
      <c r="D65" s="867" t="s">
        <v>18833</v>
      </c>
    </row>
    <row r="66" spans="1:16" s="867" customFormat="1" ht="15" customHeight="1">
      <c r="A66" s="867" t="s">
        <v>18864</v>
      </c>
      <c r="B66" s="867">
        <v>18</v>
      </c>
      <c r="C66" s="867" t="s">
        <v>6913</v>
      </c>
      <c r="D66" s="867" t="s">
        <v>18865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18669</v>
      </c>
      <c r="B68" s="867">
        <v>120</v>
      </c>
      <c r="C68" s="867" t="s">
        <v>18670</v>
      </c>
      <c r="D68" s="867" t="s">
        <v>18671</v>
      </c>
    </row>
    <row r="69" spans="1:16" s="869" customFormat="1" ht="15.95" customHeight="1">
      <c r="A69" s="867" t="s">
        <v>14532</v>
      </c>
      <c r="B69" s="867">
        <v>69</v>
      </c>
      <c r="C69" s="867" t="s">
        <v>18126</v>
      </c>
      <c r="D69" s="867" t="s">
        <v>18700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18805</v>
      </c>
      <c r="B70" s="867">
        <v>195</v>
      </c>
      <c r="C70" s="867" t="s">
        <v>18169</v>
      </c>
      <c r="D70" s="867" t="s">
        <v>18806</v>
      </c>
    </row>
    <row r="71" spans="1:16" s="867" customFormat="1" ht="15" customHeight="1">
      <c r="A71" s="867" t="s">
        <v>18814</v>
      </c>
      <c r="B71" s="867">
        <v>263</v>
      </c>
      <c r="C71" s="867" t="s">
        <v>6972</v>
      </c>
      <c r="D71" s="867" t="s">
        <v>18815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18654</v>
      </c>
    </row>
    <row r="75" spans="1:16" s="867" customFormat="1" ht="15" customHeight="1">
      <c r="A75" s="867" t="s">
        <v>14471</v>
      </c>
      <c r="B75" s="867">
        <v>72</v>
      </c>
      <c r="C75" s="867" t="s">
        <v>18631</v>
      </c>
      <c r="D75" s="867" t="s">
        <v>18664</v>
      </c>
    </row>
    <row r="76" spans="1:16" s="867" customFormat="1" ht="15" customHeight="1">
      <c r="A76" s="867" t="s">
        <v>18675</v>
      </c>
      <c r="B76" s="867">
        <v>74</v>
      </c>
      <c r="C76" s="867" t="s">
        <v>18122</v>
      </c>
      <c r="D76" s="867" t="s">
        <v>18676</v>
      </c>
    </row>
    <row r="77" spans="1:16" s="867" customFormat="1" ht="15" customHeight="1">
      <c r="A77" s="867" t="s">
        <v>14508</v>
      </c>
      <c r="B77" s="867">
        <v>60</v>
      </c>
      <c r="C77" s="867" t="s">
        <v>18122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18698</v>
      </c>
    </row>
    <row r="79" spans="1:16" s="867" customFormat="1" ht="15" customHeight="1">
      <c r="A79" s="867" t="s">
        <v>18701</v>
      </c>
      <c r="B79" s="867">
        <v>196</v>
      </c>
      <c r="C79" s="867" t="s">
        <v>18515</v>
      </c>
      <c r="D79" s="867" t="s">
        <v>18702</v>
      </c>
    </row>
    <row r="80" spans="1:16" s="867" customFormat="1" ht="15" customHeight="1">
      <c r="A80" s="867" t="s">
        <v>18704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18708</v>
      </c>
      <c r="B81" s="867">
        <v>44</v>
      </c>
      <c r="C81" s="867" t="s">
        <v>6943</v>
      </c>
      <c r="D81" s="867" t="s">
        <v>18709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18720</v>
      </c>
    </row>
    <row r="83" spans="1:4" s="867" customFormat="1" ht="15" customHeight="1">
      <c r="A83" s="867" t="s">
        <v>18749</v>
      </c>
      <c r="B83" s="867">
        <v>84</v>
      </c>
      <c r="C83" s="867" t="s">
        <v>18122</v>
      </c>
      <c r="D83" s="867" t="s">
        <v>18750</v>
      </c>
    </row>
    <row r="84" spans="1:4" s="867" customFormat="1" ht="15" customHeight="1">
      <c r="A84" s="867" t="s">
        <v>18751</v>
      </c>
      <c r="B84" s="867">
        <v>60</v>
      </c>
      <c r="C84" s="867" t="s">
        <v>6943</v>
      </c>
      <c r="D84" s="867" t="s">
        <v>18752</v>
      </c>
    </row>
    <row r="85" spans="1:4" s="867" customFormat="1" ht="15" customHeight="1">
      <c r="A85" s="867" t="s">
        <v>18760</v>
      </c>
      <c r="B85" s="867">
        <v>28</v>
      </c>
      <c r="C85" s="867" t="s">
        <v>18515</v>
      </c>
      <c r="D85" s="867" t="s">
        <v>18761</v>
      </c>
    </row>
    <row r="86" spans="1:4" s="867" customFormat="1" ht="15" customHeight="1">
      <c r="A86" s="867" t="s">
        <v>18765</v>
      </c>
      <c r="B86" s="867">
        <v>112</v>
      </c>
      <c r="C86" s="867" t="s">
        <v>6943</v>
      </c>
      <c r="D86" s="867" t="s">
        <v>18766</v>
      </c>
    </row>
    <row r="87" spans="1:4" s="867" customFormat="1" ht="15" customHeight="1">
      <c r="A87" s="867" t="s">
        <v>18767</v>
      </c>
      <c r="B87" s="867">
        <v>60</v>
      </c>
      <c r="C87" s="867" t="s">
        <v>18122</v>
      </c>
      <c r="D87" s="867" t="s">
        <v>18768</v>
      </c>
    </row>
    <row r="88" spans="1:4" s="867" customFormat="1" ht="15" customHeight="1">
      <c r="A88" s="867" t="s">
        <v>18769</v>
      </c>
      <c r="B88" s="867">
        <v>44</v>
      </c>
      <c r="C88" s="867" t="s">
        <v>6943</v>
      </c>
      <c r="D88" s="867" t="s">
        <v>18770</v>
      </c>
    </row>
    <row r="89" spans="1:4" s="867" customFormat="1" ht="15" customHeight="1">
      <c r="A89" s="867" t="s">
        <v>10889</v>
      </c>
      <c r="B89" s="867">
        <v>56</v>
      </c>
      <c r="C89" s="867" t="s">
        <v>18122</v>
      </c>
      <c r="D89" s="867" t="s">
        <v>18780</v>
      </c>
    </row>
    <row r="90" spans="1:4" s="867" customFormat="1" ht="15" customHeight="1">
      <c r="A90" s="867" t="s">
        <v>18794</v>
      </c>
      <c r="B90" s="867">
        <v>28</v>
      </c>
      <c r="C90" s="867" t="s">
        <v>6943</v>
      </c>
      <c r="D90" s="867" t="s">
        <v>18795</v>
      </c>
    </row>
    <row r="91" spans="1:4" s="867" customFormat="1" ht="15" customHeight="1">
      <c r="A91" s="867" t="s">
        <v>18807</v>
      </c>
      <c r="B91" s="867">
        <v>558</v>
      </c>
      <c r="C91" s="867" t="s">
        <v>6943</v>
      </c>
      <c r="D91" s="867" t="s">
        <v>18808</v>
      </c>
    </row>
    <row r="92" spans="1:4" s="867" customFormat="1" ht="15" customHeight="1">
      <c r="A92" s="867" t="s">
        <v>18816</v>
      </c>
      <c r="B92" s="867">
        <v>51</v>
      </c>
      <c r="C92" s="867" t="s">
        <v>6943</v>
      </c>
      <c r="D92" s="867" t="s">
        <v>18817</v>
      </c>
    </row>
    <row r="93" spans="1:4" s="867" customFormat="1" ht="15" customHeight="1">
      <c r="A93" s="867" t="s">
        <v>18820</v>
      </c>
      <c r="B93" s="867">
        <v>112</v>
      </c>
      <c r="C93" s="867" t="s">
        <v>6943</v>
      </c>
      <c r="D93" s="867" t="s">
        <v>18821</v>
      </c>
    </row>
    <row r="94" spans="1:4" s="867" customFormat="1" ht="15" customHeight="1">
      <c r="A94" s="867" t="s">
        <v>18834</v>
      </c>
      <c r="B94" s="867">
        <v>36</v>
      </c>
      <c r="C94" s="867" t="s">
        <v>18122</v>
      </c>
      <c r="D94" s="867" t="s">
        <v>18835</v>
      </c>
    </row>
    <row r="95" spans="1:4" s="867" customFormat="1" ht="15" customHeight="1">
      <c r="A95" s="867" t="s">
        <v>18837</v>
      </c>
      <c r="B95" s="867">
        <v>44</v>
      </c>
      <c r="C95" s="867" t="s">
        <v>18050</v>
      </c>
      <c r="D95" s="867" t="s">
        <v>18838</v>
      </c>
    </row>
    <row r="96" spans="1:4" s="867" customFormat="1" ht="15" customHeight="1">
      <c r="A96" s="867" t="s">
        <v>18843</v>
      </c>
      <c r="B96" s="867">
        <v>88</v>
      </c>
      <c r="C96" s="867" t="s">
        <v>6943</v>
      </c>
      <c r="D96" s="867" t="s">
        <v>18844</v>
      </c>
    </row>
    <row r="97" spans="1:16" s="867" customFormat="1" ht="15" customHeight="1">
      <c r="A97" s="867" t="s">
        <v>18851</v>
      </c>
      <c r="B97" s="867">
        <v>28</v>
      </c>
      <c r="C97" s="867" t="s">
        <v>6943</v>
      </c>
      <c r="D97" s="867" t="s">
        <v>18852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18742</v>
      </c>
      <c r="B100" s="867">
        <v>1000</v>
      </c>
      <c r="C100" s="867" t="s">
        <v>19214</v>
      </c>
      <c r="D100" s="867" t="s">
        <v>19217</v>
      </c>
    </row>
    <row r="101" spans="1:16" s="480" customFormat="1" ht="12.75" customHeight="1"/>
    <row r="102" spans="1:16" s="867" customFormat="1" ht="15" customHeight="1">
      <c r="A102" s="867" t="s">
        <v>14453</v>
      </c>
      <c r="B102" s="867">
        <v>3575</v>
      </c>
      <c r="C102" s="867" t="s">
        <v>19213</v>
      </c>
      <c r="D102" s="867" t="s">
        <v>19212</v>
      </c>
    </row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16592</v>
      </c>
      <c r="B109" s="739" t="s">
        <v>16594</v>
      </c>
      <c r="C109" s="739" t="s">
        <v>16595</v>
      </c>
      <c r="D109" s="739" t="s">
        <v>16596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18669</v>
      </c>
      <c r="B111" s="741">
        <v>120</v>
      </c>
      <c r="C111" s="739" t="s">
        <v>18670</v>
      </c>
      <c r="D111" s="739" t="s">
        <v>18671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18126</v>
      </c>
      <c r="D112" s="739" t="s">
        <v>18700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18805</v>
      </c>
      <c r="B113" s="741">
        <v>195</v>
      </c>
      <c r="C113" s="739" t="s">
        <v>18169</v>
      </c>
      <c r="D113" s="739" t="s">
        <v>18806</v>
      </c>
    </row>
    <row r="114" spans="1:4" ht="15" customHeight="1">
      <c r="A114" s="739" t="s">
        <v>18814</v>
      </c>
      <c r="B114" s="741">
        <v>263</v>
      </c>
      <c r="C114" s="739" t="s">
        <v>6972</v>
      </c>
      <c r="D114" s="739" t="s">
        <v>18815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18705</v>
      </c>
      <c r="B117" s="741">
        <v>185</v>
      </c>
      <c r="C117" s="741" t="s">
        <v>18105</v>
      </c>
      <c r="D117" s="739" t="s">
        <v>18707</v>
      </c>
    </row>
    <row r="118" spans="1:4" ht="15" customHeight="1">
      <c r="A118" s="739" t="s">
        <v>18744</v>
      </c>
      <c r="B118" s="741">
        <v>194</v>
      </c>
      <c r="C118" s="741" t="s">
        <v>18745</v>
      </c>
      <c r="D118" s="739" t="s">
        <v>18746</v>
      </c>
    </row>
    <row r="119" spans="1:4" ht="15" customHeight="1">
      <c r="A119" s="739" t="s">
        <v>18796</v>
      </c>
      <c r="B119" s="741">
        <v>185</v>
      </c>
      <c r="C119" s="741" t="s">
        <v>18745</v>
      </c>
      <c r="D119" s="739" t="s">
        <v>18746</v>
      </c>
    </row>
    <row r="120" spans="1:4" ht="15" customHeight="1">
      <c r="A120" s="739" t="s">
        <v>18843</v>
      </c>
      <c r="B120" s="741">
        <v>178</v>
      </c>
      <c r="C120" s="741" t="s">
        <v>6937</v>
      </c>
      <c r="D120" s="739" t="s">
        <v>18845</v>
      </c>
    </row>
    <row r="121" spans="1:4" ht="15" customHeight="1">
      <c r="A121" s="739" t="s">
        <v>18655</v>
      </c>
      <c r="B121" s="741">
        <v>175</v>
      </c>
      <c r="C121" s="739" t="s">
        <v>18094</v>
      </c>
      <c r="D121" s="739" t="s">
        <v>18330</v>
      </c>
    </row>
    <row r="122" spans="1:4" ht="15" customHeight="1">
      <c r="A122" s="739" t="s">
        <v>14458</v>
      </c>
      <c r="B122" s="741">
        <v>135</v>
      </c>
      <c r="C122" s="739" t="s">
        <v>18094</v>
      </c>
      <c r="D122" s="739" t="s">
        <v>18656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18657</v>
      </c>
    </row>
    <row r="124" spans="1:4" ht="15" customHeight="1">
      <c r="A124" s="739" t="s">
        <v>18672</v>
      </c>
      <c r="B124" s="741">
        <v>275</v>
      </c>
      <c r="C124" s="739" t="s">
        <v>18540</v>
      </c>
      <c r="D124" s="739" t="s">
        <v>18673</v>
      </c>
    </row>
    <row r="125" spans="1:4" ht="15" customHeight="1">
      <c r="A125" s="739" t="s">
        <v>18674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18687</v>
      </c>
      <c r="B126" s="739">
        <v>40</v>
      </c>
      <c r="C126" s="741" t="s">
        <v>7776</v>
      </c>
      <c r="D126" s="739" t="s">
        <v>18657</v>
      </c>
    </row>
    <row r="127" spans="1:4" ht="15" customHeight="1">
      <c r="A127" s="739" t="s">
        <v>18696</v>
      </c>
      <c r="B127" s="739">
        <v>70</v>
      </c>
      <c r="C127" s="739" t="s">
        <v>18114</v>
      </c>
      <c r="D127" s="739" t="s">
        <v>18697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18710</v>
      </c>
    </row>
    <row r="129" spans="1:4" ht="15" customHeight="1">
      <c r="A129" s="739" t="s">
        <v>16555</v>
      </c>
      <c r="B129" s="739">
        <v>110</v>
      </c>
      <c r="C129" s="739" t="s">
        <v>7776</v>
      </c>
      <c r="D129" s="739" t="s">
        <v>18711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18712</v>
      </c>
    </row>
    <row r="131" spans="1:4" ht="15" customHeight="1">
      <c r="A131" s="739" t="s">
        <v>14554</v>
      </c>
      <c r="B131" s="739">
        <v>220</v>
      </c>
      <c r="C131" s="739" t="s">
        <v>18540</v>
      </c>
      <c r="D131" s="739" t="s">
        <v>18713</v>
      </c>
    </row>
    <row r="132" spans="1:4" ht="15" customHeight="1">
      <c r="A132" s="739" t="s">
        <v>18721</v>
      </c>
      <c r="B132" s="739">
        <v>610</v>
      </c>
      <c r="C132" s="741" t="s">
        <v>18114</v>
      </c>
      <c r="D132" s="739" t="s">
        <v>18722</v>
      </c>
    </row>
    <row r="133" spans="1:4" ht="15" customHeight="1">
      <c r="A133" s="739" t="s">
        <v>16280</v>
      </c>
      <c r="B133" s="739">
        <v>195</v>
      </c>
      <c r="C133" s="739" t="s">
        <v>7776</v>
      </c>
      <c r="D133" s="739" t="s">
        <v>18727</v>
      </c>
    </row>
    <row r="134" spans="1:4" ht="15" customHeight="1">
      <c r="A134" s="739" t="s">
        <v>18728</v>
      </c>
      <c r="B134" s="739">
        <v>200</v>
      </c>
      <c r="C134" s="739" t="s">
        <v>18540</v>
      </c>
      <c r="D134" s="739" t="s">
        <v>8218</v>
      </c>
    </row>
    <row r="135" spans="1:4" ht="15" customHeight="1">
      <c r="A135" s="739" t="s">
        <v>18738</v>
      </c>
      <c r="B135" s="739">
        <v>40</v>
      </c>
      <c r="C135" s="741" t="s">
        <v>19003</v>
      </c>
      <c r="D135" s="739" t="s">
        <v>18739</v>
      </c>
    </row>
    <row r="136" spans="1:4" ht="15" customHeight="1">
      <c r="A136" s="739" t="s">
        <v>18762</v>
      </c>
      <c r="B136" s="739">
        <v>125</v>
      </c>
      <c r="C136" s="739" t="s">
        <v>18114</v>
      </c>
      <c r="D136" s="739" t="s">
        <v>18763</v>
      </c>
    </row>
    <row r="137" spans="1:4" ht="15" customHeight="1">
      <c r="A137" s="739" t="s">
        <v>18764</v>
      </c>
      <c r="B137" s="739">
        <v>135</v>
      </c>
      <c r="C137" s="739" t="s">
        <v>7776</v>
      </c>
      <c r="D137" s="739" t="s">
        <v>18763</v>
      </c>
    </row>
    <row r="138" spans="1:4" ht="15" customHeight="1">
      <c r="A138" s="739" t="s">
        <v>18773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18777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18777</v>
      </c>
      <c r="B140" s="739">
        <v>140</v>
      </c>
      <c r="C140" s="739" t="s">
        <v>7776</v>
      </c>
      <c r="D140" s="739" t="s">
        <v>18276</v>
      </c>
    </row>
    <row r="141" spans="1:4" ht="15" customHeight="1">
      <c r="A141" s="739" t="s">
        <v>18811</v>
      </c>
      <c r="B141" s="741">
        <v>40</v>
      </c>
      <c r="C141" s="741" t="s">
        <v>7776</v>
      </c>
      <c r="D141" s="739" t="s">
        <v>18813</v>
      </c>
    </row>
    <row r="142" spans="1:4" ht="15" customHeight="1">
      <c r="A142" s="739" t="s">
        <v>18836</v>
      </c>
      <c r="B142" s="739">
        <v>229</v>
      </c>
      <c r="C142" s="739" t="s">
        <v>18094</v>
      </c>
      <c r="D142" s="739" t="s">
        <v>18181</v>
      </c>
    </row>
    <row r="143" spans="1:4" ht="15" customHeight="1">
      <c r="A143" s="739" t="s">
        <v>18836</v>
      </c>
      <c r="B143" s="739">
        <v>256</v>
      </c>
      <c r="C143" s="739" t="s">
        <v>18540</v>
      </c>
      <c r="D143" s="739" t="s">
        <v>18181</v>
      </c>
    </row>
    <row r="144" spans="1:4" ht="15" customHeight="1">
      <c r="A144" s="739" t="s">
        <v>16475</v>
      </c>
      <c r="B144" s="741">
        <v>225</v>
      </c>
      <c r="C144" s="739" t="s">
        <v>18540</v>
      </c>
      <c r="D144" s="739" t="s">
        <v>18842</v>
      </c>
    </row>
    <row r="145" spans="1:4" ht="15" customHeight="1">
      <c r="A145" s="739" t="s">
        <v>16475</v>
      </c>
      <c r="B145" s="741">
        <v>239</v>
      </c>
      <c r="C145" s="739" t="s">
        <v>7776</v>
      </c>
      <c r="D145" s="739" t="s">
        <v>18842</v>
      </c>
    </row>
    <row r="146" spans="1:4" ht="15" customHeight="1">
      <c r="A146" s="739" t="s">
        <v>16508</v>
      </c>
      <c r="B146" s="741">
        <v>340</v>
      </c>
      <c r="C146" s="739" t="s">
        <v>18114</v>
      </c>
      <c r="D146" s="739" t="s">
        <v>18848</v>
      </c>
    </row>
    <row r="147" spans="1:4" ht="15" customHeight="1">
      <c r="A147" s="739" t="s">
        <v>18849</v>
      </c>
      <c r="B147" s="741">
        <v>275</v>
      </c>
      <c r="C147" s="739" t="s">
        <v>18114</v>
      </c>
      <c r="D147" s="739" t="s">
        <v>18850</v>
      </c>
    </row>
    <row r="148" spans="1:4" ht="15" customHeight="1">
      <c r="A148" s="739" t="s">
        <v>18858</v>
      </c>
      <c r="B148" s="741">
        <v>235</v>
      </c>
      <c r="C148" s="739" t="s">
        <v>18540</v>
      </c>
      <c r="D148" s="739" t="s">
        <v>18318</v>
      </c>
    </row>
    <row r="149" spans="1:4" ht="15" customHeight="1">
      <c r="A149" s="739" t="s">
        <v>18858</v>
      </c>
      <c r="B149" s="741">
        <v>285</v>
      </c>
      <c r="C149" s="739" t="s">
        <v>18540</v>
      </c>
      <c r="D149" s="739" t="s">
        <v>18859</v>
      </c>
    </row>
    <row r="150" spans="1:4" ht="15" customHeight="1">
      <c r="A150" s="739" t="s">
        <v>18860</v>
      </c>
      <c r="B150" s="741">
        <v>245</v>
      </c>
      <c r="C150" s="739" t="s">
        <v>18114</v>
      </c>
      <c r="D150" s="739" t="s">
        <v>8396</v>
      </c>
    </row>
    <row r="151" spans="1:4" ht="15" customHeight="1">
      <c r="A151" s="739" t="s">
        <v>18861</v>
      </c>
      <c r="B151" s="741">
        <v>235</v>
      </c>
      <c r="C151" s="739" t="s">
        <v>18540</v>
      </c>
      <c r="D151" s="739" t="s">
        <v>8396</v>
      </c>
    </row>
    <row r="152" spans="1:4" ht="15" customHeight="1">
      <c r="A152" s="739" t="s">
        <v>18866</v>
      </c>
      <c r="B152" s="741">
        <v>40</v>
      </c>
      <c r="C152" s="741" t="s">
        <v>7776</v>
      </c>
      <c r="D152" s="739" t="s">
        <v>18867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18654</v>
      </c>
    </row>
    <row r="155" spans="1:4" ht="15" customHeight="1">
      <c r="A155" s="739" t="s">
        <v>14471</v>
      </c>
      <c r="B155" s="739">
        <v>72</v>
      </c>
      <c r="C155" s="739" t="s">
        <v>18631</v>
      </c>
      <c r="D155" s="739" t="s">
        <v>18664</v>
      </c>
    </row>
    <row r="156" spans="1:4" ht="15" customHeight="1">
      <c r="A156" s="739" t="s">
        <v>18675</v>
      </c>
      <c r="B156" s="739">
        <v>74</v>
      </c>
      <c r="C156" s="739" t="s">
        <v>18122</v>
      </c>
      <c r="D156" s="739" t="s">
        <v>18676</v>
      </c>
    </row>
    <row r="157" spans="1:4" ht="15" customHeight="1">
      <c r="A157" s="739" t="s">
        <v>14508</v>
      </c>
      <c r="B157" s="739">
        <v>60</v>
      </c>
      <c r="C157" s="739" t="s">
        <v>18122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18698</v>
      </c>
    </row>
    <row r="159" spans="1:4" ht="15" customHeight="1">
      <c r="A159" s="739" t="s">
        <v>18701</v>
      </c>
      <c r="B159" s="739">
        <v>196</v>
      </c>
      <c r="C159" s="739" t="s">
        <v>18515</v>
      </c>
      <c r="D159" s="739" t="s">
        <v>18702</v>
      </c>
    </row>
    <row r="160" spans="1:4" ht="15" customHeight="1">
      <c r="A160" s="739" t="s">
        <v>18704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18708</v>
      </c>
      <c r="B161" s="739">
        <v>44</v>
      </c>
      <c r="C161" s="739" t="s">
        <v>6943</v>
      </c>
      <c r="D161" s="739" t="s">
        <v>18709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18720</v>
      </c>
    </row>
    <row r="163" spans="1:4" ht="15" customHeight="1">
      <c r="A163" s="739" t="s">
        <v>18749</v>
      </c>
      <c r="B163" s="739">
        <v>84</v>
      </c>
      <c r="C163" s="739" t="s">
        <v>18122</v>
      </c>
      <c r="D163" s="739" t="s">
        <v>18750</v>
      </c>
    </row>
    <row r="164" spans="1:4" ht="15" customHeight="1">
      <c r="A164" s="739" t="s">
        <v>18751</v>
      </c>
      <c r="B164" s="739">
        <v>60</v>
      </c>
      <c r="C164" s="739" t="s">
        <v>6943</v>
      </c>
      <c r="D164" s="739" t="s">
        <v>18752</v>
      </c>
    </row>
    <row r="165" spans="1:4" ht="15" customHeight="1">
      <c r="A165" s="739" t="s">
        <v>18760</v>
      </c>
      <c r="B165" s="739">
        <v>28</v>
      </c>
      <c r="C165" s="739" t="s">
        <v>18515</v>
      </c>
      <c r="D165" s="739" t="s">
        <v>18761</v>
      </c>
    </row>
    <row r="166" spans="1:4" ht="15" customHeight="1">
      <c r="A166" s="739" t="s">
        <v>18765</v>
      </c>
      <c r="B166" s="739">
        <v>112</v>
      </c>
      <c r="C166" s="739" t="s">
        <v>6943</v>
      </c>
      <c r="D166" s="739" t="s">
        <v>18766</v>
      </c>
    </row>
    <row r="167" spans="1:4" ht="15" customHeight="1">
      <c r="A167" s="739" t="s">
        <v>18767</v>
      </c>
      <c r="B167" s="739">
        <v>60</v>
      </c>
      <c r="C167" s="739" t="s">
        <v>18122</v>
      </c>
      <c r="D167" s="739" t="s">
        <v>18768</v>
      </c>
    </row>
    <row r="168" spans="1:4" ht="15" customHeight="1">
      <c r="A168" s="739" t="s">
        <v>18769</v>
      </c>
      <c r="B168" s="739">
        <v>44</v>
      </c>
      <c r="C168" s="739" t="s">
        <v>6943</v>
      </c>
      <c r="D168" s="739" t="s">
        <v>18770</v>
      </c>
    </row>
    <row r="169" spans="1:4" ht="15" customHeight="1">
      <c r="A169" s="739" t="s">
        <v>10889</v>
      </c>
      <c r="B169" s="739">
        <v>56</v>
      </c>
      <c r="C169" s="739" t="s">
        <v>18122</v>
      </c>
      <c r="D169" s="739" t="s">
        <v>18780</v>
      </c>
    </row>
    <row r="170" spans="1:4" ht="15" customHeight="1">
      <c r="A170" s="739" t="s">
        <v>18794</v>
      </c>
      <c r="B170" s="739">
        <v>28</v>
      </c>
      <c r="C170" s="739" t="s">
        <v>6943</v>
      </c>
      <c r="D170" s="739" t="s">
        <v>18795</v>
      </c>
    </row>
    <row r="171" spans="1:4" ht="15" customHeight="1">
      <c r="A171" s="739" t="s">
        <v>18807</v>
      </c>
      <c r="B171" s="739">
        <v>558</v>
      </c>
      <c r="C171" s="739" t="s">
        <v>6943</v>
      </c>
      <c r="D171" s="739" t="s">
        <v>18808</v>
      </c>
    </row>
    <row r="172" spans="1:4" ht="15" customHeight="1">
      <c r="A172" s="739" t="s">
        <v>18816</v>
      </c>
      <c r="B172" s="739">
        <v>51</v>
      </c>
      <c r="C172" s="739" t="s">
        <v>6943</v>
      </c>
      <c r="D172" s="739" t="s">
        <v>18817</v>
      </c>
    </row>
    <row r="173" spans="1:4" ht="15" customHeight="1">
      <c r="A173" s="739" t="s">
        <v>18820</v>
      </c>
      <c r="B173" s="739">
        <v>112</v>
      </c>
      <c r="C173" s="739" t="s">
        <v>6943</v>
      </c>
      <c r="D173" s="739" t="s">
        <v>18821</v>
      </c>
    </row>
    <row r="174" spans="1:4" ht="15" customHeight="1">
      <c r="A174" s="739" t="s">
        <v>18834</v>
      </c>
      <c r="B174" s="739">
        <v>36</v>
      </c>
      <c r="C174" s="739" t="s">
        <v>18122</v>
      </c>
      <c r="D174" s="739" t="s">
        <v>18835</v>
      </c>
    </row>
    <row r="175" spans="1:4" ht="15" customHeight="1">
      <c r="A175" s="739" t="s">
        <v>18837</v>
      </c>
      <c r="B175" s="739">
        <v>44</v>
      </c>
      <c r="C175" s="739" t="s">
        <v>18050</v>
      </c>
      <c r="D175" s="739" t="s">
        <v>18838</v>
      </c>
    </row>
    <row r="176" spans="1:4" ht="15" customHeight="1">
      <c r="A176" s="739" t="s">
        <v>18843</v>
      </c>
      <c r="B176" s="739">
        <v>88</v>
      </c>
      <c r="C176" s="739" t="s">
        <v>6943</v>
      </c>
      <c r="D176" s="739" t="s">
        <v>18844</v>
      </c>
    </row>
    <row r="177" spans="1:4" ht="15" customHeight="1">
      <c r="A177" s="739" t="s">
        <v>18851</v>
      </c>
      <c r="B177" s="739">
        <v>28</v>
      </c>
      <c r="C177" s="739" t="s">
        <v>6943</v>
      </c>
      <c r="D177" s="739" t="s">
        <v>18852</v>
      </c>
    </row>
    <row r="178" spans="1:4" ht="15" customHeight="1">
      <c r="A178" s="739" t="s">
        <v>18648</v>
      </c>
      <c r="C178" s="739" t="s">
        <v>7763</v>
      </c>
      <c r="D178" s="836" t="s">
        <v>18649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18678</v>
      </c>
      <c r="C180" s="739" t="s">
        <v>18211</v>
      </c>
      <c r="D180" s="836" t="s">
        <v>18679</v>
      </c>
    </row>
    <row r="181" spans="1:4" ht="15" customHeight="1">
      <c r="A181" s="739" t="s">
        <v>18689</v>
      </c>
      <c r="C181" s="739" t="s">
        <v>7763</v>
      </c>
      <c r="D181" s="836" t="s">
        <v>18690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18102</v>
      </c>
      <c r="D183" s="836" t="s">
        <v>18729</v>
      </c>
    </row>
    <row r="184" spans="1:4" ht="15" customHeight="1">
      <c r="A184" s="739" t="s">
        <v>18747</v>
      </c>
      <c r="C184" s="739" t="s">
        <v>7763</v>
      </c>
      <c r="D184" s="836" t="s">
        <v>18748</v>
      </c>
    </row>
    <row r="185" spans="1:4" ht="15" customHeight="1">
      <c r="A185" s="739" t="s">
        <v>18771</v>
      </c>
      <c r="C185" s="739" t="s">
        <v>18211</v>
      </c>
      <c r="D185" s="836" t="s">
        <v>18772</v>
      </c>
    </row>
    <row r="186" spans="1:4" ht="15" customHeight="1">
      <c r="A186" s="739" t="s">
        <v>18797</v>
      </c>
      <c r="C186" s="739" t="s">
        <v>18102</v>
      </c>
      <c r="D186" s="836" t="s">
        <v>18798</v>
      </c>
    </row>
    <row r="187" spans="1:4" ht="15" customHeight="1">
      <c r="A187" s="739" t="s">
        <v>18809</v>
      </c>
      <c r="C187" s="739" t="s">
        <v>7763</v>
      </c>
      <c r="D187" s="836" t="s">
        <v>18810</v>
      </c>
    </row>
    <row r="188" spans="1:4" ht="15" customHeight="1">
      <c r="A188" s="739" t="s">
        <v>18843</v>
      </c>
      <c r="C188" s="739" t="s">
        <v>18102</v>
      </c>
      <c r="D188" s="836" t="s">
        <v>18846</v>
      </c>
    </row>
    <row r="189" spans="1:4" ht="15" customHeight="1">
      <c r="A189" s="739" t="s">
        <v>10942</v>
      </c>
      <c r="C189" s="739" t="s">
        <v>18102</v>
      </c>
      <c r="D189" s="836" t="s">
        <v>18868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18115</v>
      </c>
      <c r="D191" s="739" t="s">
        <v>18260</v>
      </c>
    </row>
    <row r="192" spans="1:4" ht="15" customHeight="1">
      <c r="A192" s="739" t="s">
        <v>14513</v>
      </c>
      <c r="B192" s="741">
        <v>18</v>
      </c>
      <c r="C192" s="739" t="s">
        <v>18686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18115</v>
      </c>
      <c r="D193" s="739" t="s">
        <v>18730</v>
      </c>
    </row>
    <row r="194" spans="1:8" ht="15" customHeight="1">
      <c r="A194" s="739" t="s">
        <v>18773</v>
      </c>
      <c r="B194" s="741">
        <v>18</v>
      </c>
      <c r="C194" s="739" t="s">
        <v>18047</v>
      </c>
      <c r="D194" s="739" t="s">
        <v>18774</v>
      </c>
    </row>
    <row r="195" spans="1:8" ht="15" customHeight="1">
      <c r="A195" s="739" t="s">
        <v>18778</v>
      </c>
      <c r="B195" s="741">
        <v>350</v>
      </c>
      <c r="C195" s="739" t="s">
        <v>18115</v>
      </c>
      <c r="D195" s="739" t="s">
        <v>18781</v>
      </c>
    </row>
    <row r="196" spans="1:8" ht="15" customHeight="1">
      <c r="A196" s="739" t="s">
        <v>18791</v>
      </c>
      <c r="B196" s="741">
        <v>110</v>
      </c>
      <c r="C196" s="739" t="s">
        <v>18686</v>
      </c>
      <c r="D196" s="739" t="s">
        <v>7126</v>
      </c>
    </row>
    <row r="197" spans="1:8" ht="15" customHeight="1">
      <c r="A197" s="739" t="s">
        <v>18811</v>
      </c>
      <c r="B197" s="741">
        <v>18</v>
      </c>
      <c r="C197" s="739" t="s">
        <v>6913</v>
      </c>
      <c r="D197" s="739" t="s">
        <v>18812</v>
      </c>
    </row>
    <row r="198" spans="1:8" ht="15" customHeight="1">
      <c r="A198" s="739" t="s">
        <v>16448</v>
      </c>
      <c r="B198" s="741">
        <v>105</v>
      </c>
      <c r="C198" s="739" t="s">
        <v>18115</v>
      </c>
      <c r="D198" s="739" t="s">
        <v>18833</v>
      </c>
    </row>
    <row r="199" spans="1:8" ht="15" customHeight="1">
      <c r="A199" s="739" t="s">
        <v>18864</v>
      </c>
      <c r="B199" s="741">
        <v>18</v>
      </c>
      <c r="C199" s="739" t="s">
        <v>6913</v>
      </c>
      <c r="D199" s="739" t="s">
        <v>18865</v>
      </c>
    </row>
    <row r="200" spans="1:8" ht="16.5">
      <c r="A200" s="739" t="s">
        <v>14467</v>
      </c>
      <c r="B200" s="739">
        <v>324</v>
      </c>
      <c r="C200" s="741" t="s">
        <v>19004</v>
      </c>
      <c r="D200" s="741" t="s">
        <v>19002</v>
      </c>
      <c r="E200" s="741"/>
      <c r="H200" s="741"/>
    </row>
    <row r="201" spans="1:8" ht="15" customHeight="1">
      <c r="A201" s="739" t="s">
        <v>18742</v>
      </c>
      <c r="B201" s="739">
        <v>1000</v>
      </c>
      <c r="D201" s="739" t="s">
        <v>18743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18952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18953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18954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18955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18956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18953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18957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18953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18958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18959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18960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18961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18953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18962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18953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18966</v>
      </c>
      <c r="B40" s="721" t="s">
        <v>18953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18967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18968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18968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18968</v>
      </c>
      <c r="B44" s="721" t="s">
        <v>18959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18969</v>
      </c>
      <c r="C45" s="728">
        <f>SUM(C46:C46)</f>
        <v>612000</v>
      </c>
    </row>
    <row r="46" spans="1:11">
      <c r="A46" s="721" t="s">
        <v>18970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18971</v>
      </c>
      <c r="C47" s="728">
        <f>SUM(C48:C52)</f>
        <v>47150</v>
      </c>
    </row>
    <row r="48" spans="1:11">
      <c r="A48" s="724" t="s">
        <v>18972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18973</v>
      </c>
      <c r="C53" s="862">
        <f>SUM(C54:C58)</f>
        <v>-9150</v>
      </c>
    </row>
    <row r="54" spans="1:11">
      <c r="A54" s="724" t="s">
        <v>18974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18974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18974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18974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18975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18976</v>
      </c>
      <c r="C59" s="730">
        <f>SUM(C60)</f>
        <v>0</v>
      </c>
    </row>
    <row r="60" spans="1:11">
      <c r="A60" s="721" t="s">
        <v>18977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18978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18979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18980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4" activePane="bottomLeft" state="frozen"/>
      <selection pane="bottomLeft" activeCell="H666" sqref="H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E1" zoomScale="80" zoomScaleNormal="80" workbookViewId="0">
      <selection activeCell="X1" sqref="X1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zoomScale="80" zoomScaleNormal="80" workbookViewId="0">
      <selection activeCell="V1" sqref="V1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4.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5.6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6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19005</v>
      </c>
      <c r="C1" s="416">
        <f t="shared" ref="C1:V1" si="0">SUM(C3:C19)</f>
        <v>9</v>
      </c>
      <c r="D1" s="416">
        <f t="shared" si="0"/>
        <v>24420.95</v>
      </c>
      <c r="E1" s="416">
        <f t="shared" si="0"/>
        <v>8</v>
      </c>
      <c r="F1" s="416">
        <f t="shared" si="0"/>
        <v>21293.329999999998</v>
      </c>
      <c r="G1" s="416">
        <f t="shared" si="0"/>
        <v>10</v>
      </c>
      <c r="H1" s="416">
        <f t="shared" si="0"/>
        <v>7972.72</v>
      </c>
      <c r="I1" s="416">
        <f t="shared" si="0"/>
        <v>18</v>
      </c>
      <c r="J1" s="416">
        <f t="shared" si="0"/>
        <v>46765.22</v>
      </c>
      <c r="K1" s="416">
        <f t="shared" si="0"/>
        <v>27</v>
      </c>
      <c r="L1" s="416">
        <f t="shared" si="0"/>
        <v>24509.309999999998</v>
      </c>
      <c r="M1" s="416">
        <f t="shared" si="0"/>
        <v>18</v>
      </c>
      <c r="N1" s="416">
        <f t="shared" si="0"/>
        <v>3630.82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8236.67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422"/>
      <c r="AA2" s="422"/>
    </row>
    <row r="3" spans="1:27">
      <c r="A3" s="424">
        <v>43844</v>
      </c>
      <c r="B3" s="412" t="s">
        <v>19037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/>
      <c r="AA3" s="432"/>
    </row>
    <row r="4" spans="1:27">
      <c r="A4" s="424">
        <v>43949</v>
      </c>
      <c r="B4" s="412" t="s">
        <v>19038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/>
      <c r="AA4" s="432"/>
    </row>
    <row r="5" spans="1:27">
      <c r="A5" s="424">
        <v>43962</v>
      </c>
      <c r="B5" s="412" t="s">
        <v>19039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/>
      <c r="AA5" s="432"/>
    </row>
    <row r="6" spans="1:27" ht="15.75" customHeight="1">
      <c r="A6" s="424">
        <v>43977</v>
      </c>
      <c r="B6" s="412" t="s">
        <v>19040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7">
        <f t="shared" si="1"/>
        <v>25234.38</v>
      </c>
      <c r="Y6" s="430" t="s">
        <v>5069</v>
      </c>
      <c r="Z6" s="431"/>
      <c r="AA6" s="432"/>
    </row>
    <row r="7" spans="1:27">
      <c r="A7" s="424">
        <v>43990</v>
      </c>
      <c r="B7" s="412" t="s">
        <v>19041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7">
        <f t="shared" si="1"/>
        <v>4848.1400000000003</v>
      </c>
      <c r="Y7" s="430" t="s">
        <v>5069</v>
      </c>
      <c r="Z7" s="431"/>
      <c r="AA7" s="432"/>
    </row>
    <row r="8" spans="1:27">
      <c r="A8" s="424">
        <v>44048</v>
      </c>
      <c r="B8" s="412" t="s">
        <v>19042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7">
        <f t="shared" si="1"/>
        <v>2925.66</v>
      </c>
      <c r="Y8" s="430" t="s">
        <v>5069</v>
      </c>
      <c r="Z8" s="431"/>
      <c r="AA8" s="432"/>
    </row>
    <row r="9" spans="1:27">
      <c r="A9" s="424">
        <v>44049</v>
      </c>
      <c r="B9" s="412" t="s">
        <v>19043</v>
      </c>
      <c r="C9" s="872">
        <v>1</v>
      </c>
      <c r="D9" s="426">
        <v>1580</v>
      </c>
      <c r="E9" s="872">
        <v>1</v>
      </c>
      <c r="F9" s="426">
        <v>2190</v>
      </c>
      <c r="G9" s="872">
        <v>1</v>
      </c>
      <c r="H9" s="427">
        <v>799</v>
      </c>
      <c r="I9" s="872">
        <v>1</v>
      </c>
      <c r="J9" s="426">
        <v>2550</v>
      </c>
      <c r="K9" s="872">
        <v>2</v>
      </c>
      <c r="L9" s="426">
        <f>278*2</f>
        <v>556</v>
      </c>
      <c r="M9" s="432">
        <v>2</v>
      </c>
      <c r="N9" s="426">
        <f>99*2</f>
        <v>198</v>
      </c>
      <c r="O9" s="432"/>
      <c r="P9" s="426"/>
      <c r="Q9" s="432"/>
      <c r="R9" s="426"/>
      <c r="S9" s="432"/>
      <c r="T9" s="426"/>
      <c r="U9" s="677">
        <f>D9+F9+H9+J9+L9+N9+T9+P9+R9-143</f>
        <v>7730</v>
      </c>
      <c r="V9" s="416">
        <v>386</v>
      </c>
      <c r="X9" s="897">
        <f t="shared" si="1"/>
        <v>8116</v>
      </c>
      <c r="Y9" s="760" t="s">
        <v>19044</v>
      </c>
      <c r="Z9" s="431"/>
      <c r="AA9" s="432"/>
    </row>
    <row r="10" spans="1:27">
      <c r="A10" s="424">
        <v>44049</v>
      </c>
      <c r="B10" s="412" t="s">
        <v>19045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19046</v>
      </c>
      <c r="Z10" s="431"/>
      <c r="AA10" s="432"/>
    </row>
    <row r="11" spans="1:27">
      <c r="A11" s="424">
        <v>44137</v>
      </c>
      <c r="B11" s="412" t="s">
        <v>19047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7">
        <f t="shared" si="1"/>
        <v>6760.08</v>
      </c>
      <c r="Y11" s="430" t="s">
        <v>5069</v>
      </c>
      <c r="Z11" s="431"/>
      <c r="AA11" s="432"/>
    </row>
    <row r="12" spans="1:27">
      <c r="A12" s="424">
        <v>44137</v>
      </c>
      <c r="B12" s="412" t="s">
        <v>19054</v>
      </c>
      <c r="C12" s="872">
        <v>4</v>
      </c>
      <c r="D12" s="426">
        <f>2150*2+3790*2</f>
        <v>11880</v>
      </c>
      <c r="E12" s="872">
        <v>4</v>
      </c>
      <c r="F12" s="426">
        <f>2590*2+3000*2</f>
        <v>11180</v>
      </c>
      <c r="G12" s="872">
        <v>4</v>
      </c>
      <c r="H12" s="427">
        <f>810*4</f>
        <v>3240</v>
      </c>
      <c r="I12" s="872">
        <v>4</v>
      </c>
      <c r="J12" s="426">
        <f>2550*4</f>
        <v>10200</v>
      </c>
      <c r="K12" s="872">
        <v>8</v>
      </c>
      <c r="L12" s="426">
        <f>930*8</f>
        <v>7440</v>
      </c>
      <c r="M12" s="432"/>
      <c r="N12" s="426"/>
      <c r="O12" s="432"/>
      <c r="P12" s="426"/>
      <c r="Q12" s="432"/>
      <c r="R12" s="426"/>
      <c r="S12" s="432">
        <v>4</v>
      </c>
      <c r="T12" s="426">
        <f>1450*4</f>
        <v>5800</v>
      </c>
      <c r="U12" s="677">
        <f>D12+F12+H12+J12+L12+N12+T12+P12+R12-394</f>
        <v>49346</v>
      </c>
      <c r="V12" s="416">
        <v>2467</v>
      </c>
      <c r="X12" s="897">
        <f>U12+V12</f>
        <v>51813</v>
      </c>
      <c r="Y12" s="760" t="s">
        <v>19044</v>
      </c>
      <c r="Z12" s="431"/>
      <c r="AA12" s="432"/>
    </row>
    <row r="13" spans="1:27">
      <c r="A13" s="424">
        <v>44140</v>
      </c>
      <c r="B13" s="412" t="s">
        <v>19055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19056</v>
      </c>
      <c r="Z13" s="431"/>
      <c r="AA13" s="432"/>
    </row>
    <row r="14" spans="1:27">
      <c r="A14" s="424">
        <v>44151</v>
      </c>
      <c r="B14" s="412" t="s">
        <v>19048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/>
      <c r="AA14" s="432"/>
    </row>
    <row r="15" spans="1:27">
      <c r="A15" s="424">
        <v>44165</v>
      </c>
      <c r="B15" s="412" t="s">
        <v>19049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7">
        <f t="shared" si="1"/>
        <v>8420.0499999999993</v>
      </c>
      <c r="Y15" s="430" t="s">
        <v>5069</v>
      </c>
      <c r="Z15" s="431"/>
      <c r="AA15" s="432"/>
    </row>
    <row r="16" spans="1:27">
      <c r="A16" s="424">
        <v>44186</v>
      </c>
      <c r="B16" s="412" t="s">
        <v>19050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8">
        <f t="shared" si="1"/>
        <v>3568.1000000000004</v>
      </c>
      <c r="Y16" s="430" t="s">
        <v>5069</v>
      </c>
      <c r="Z16" s="431"/>
      <c r="AA16" s="432"/>
    </row>
    <row r="17" spans="1:28">
      <c r="A17" s="424">
        <v>44188</v>
      </c>
      <c r="B17" s="412" t="s">
        <v>19051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7">
        <f t="shared" si="1"/>
        <v>1689.52</v>
      </c>
      <c r="Y17" s="430" t="s">
        <v>5069</v>
      </c>
      <c r="Z17" s="431"/>
      <c r="AA17" s="432"/>
    </row>
    <row r="18" spans="1:28">
      <c r="A18" s="424">
        <v>44188</v>
      </c>
      <c r="B18" s="412" t="s">
        <v>19057</v>
      </c>
      <c r="C18" s="872">
        <v>1</v>
      </c>
      <c r="D18" s="426">
        <v>2400</v>
      </c>
      <c r="E18" s="872">
        <v>1</v>
      </c>
      <c r="F18" s="426">
        <v>2990</v>
      </c>
      <c r="G18" s="872">
        <v>1</v>
      </c>
      <c r="H18" s="427">
        <v>888</v>
      </c>
      <c r="I18" s="872"/>
      <c r="J18" s="426"/>
      <c r="K18" s="872">
        <v>2</v>
      </c>
      <c r="L18" s="426">
        <f>930*2</f>
        <v>1860</v>
      </c>
      <c r="M18" s="432"/>
      <c r="N18" s="426"/>
      <c r="O18" s="432"/>
      <c r="P18" s="426"/>
      <c r="Q18" s="432"/>
      <c r="R18" s="426"/>
      <c r="S18" s="432">
        <v>1</v>
      </c>
      <c r="T18" s="426">
        <v>1390</v>
      </c>
      <c r="U18" s="416">
        <f>D18+F18+H18+J18+L18+N18+T18+P18+R18-76</f>
        <v>9452</v>
      </c>
      <c r="V18" s="416">
        <v>473</v>
      </c>
      <c r="X18" s="897">
        <f t="shared" ref="X18" si="4">U18+V18</f>
        <v>9925</v>
      </c>
      <c r="Y18" s="760" t="s">
        <v>9973</v>
      </c>
      <c r="Z18" s="431"/>
      <c r="AA18" s="432"/>
    </row>
    <row r="19" spans="1:28">
      <c r="A19" s="424">
        <v>44190</v>
      </c>
      <c r="B19" s="412" t="s">
        <v>19052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/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6">
        <f>U20+V20</f>
        <v>6812</v>
      </c>
      <c r="Z20" s="437"/>
      <c r="AA20" s="437"/>
    </row>
    <row r="21" spans="1:28">
      <c r="A21" s="914">
        <v>43978</v>
      </c>
      <c r="B21" s="916" t="s">
        <v>19107</v>
      </c>
      <c r="C21" s="444"/>
      <c r="Q21" s="915">
        <v>2</v>
      </c>
      <c r="R21" s="915">
        <v>3196</v>
      </c>
      <c r="U21" s="416">
        <f>D21+F21+H21+J21+L21+N21+T21+P21+R21</f>
        <v>3196</v>
      </c>
      <c r="V21" s="917">
        <v>160</v>
      </c>
      <c r="W21" s="876"/>
      <c r="X21" s="895">
        <f>U21+V21</f>
        <v>3356</v>
      </c>
      <c r="Y21" s="913" t="s">
        <v>19108</v>
      </c>
      <c r="AA21" s="416">
        <v>10</v>
      </c>
      <c r="AB21" s="456" t="s">
        <v>19109</v>
      </c>
    </row>
    <row r="22" spans="1:28">
      <c r="A22" s="440">
        <v>44187</v>
      </c>
      <c r="B22" s="922" t="s">
        <v>19116</v>
      </c>
      <c r="C22" s="444"/>
      <c r="Q22" s="875">
        <v>1</v>
      </c>
      <c r="R22" s="875">
        <v>1646</v>
      </c>
      <c r="U22" s="478">
        <v>1646</v>
      </c>
      <c r="V22" s="917">
        <v>82</v>
      </c>
      <c r="W22" s="876"/>
      <c r="X22" s="895">
        <f t="shared" ref="X22:X23" si="5">U22+V22</f>
        <v>1728</v>
      </c>
      <c r="Y22" s="913" t="s">
        <v>19108</v>
      </c>
      <c r="AA22" s="416">
        <v>10</v>
      </c>
      <c r="AB22" s="456" t="s">
        <v>5011</v>
      </c>
    </row>
    <row r="23" spans="1:28">
      <c r="A23" s="440">
        <v>44187</v>
      </c>
      <c r="B23" s="922" t="s">
        <v>19117</v>
      </c>
      <c r="C23" s="444"/>
      <c r="Q23" s="875">
        <v>1</v>
      </c>
      <c r="R23" s="875">
        <v>1646</v>
      </c>
      <c r="U23" s="478">
        <v>1646</v>
      </c>
      <c r="V23" s="917">
        <v>82</v>
      </c>
      <c r="W23" s="876"/>
      <c r="X23" s="895">
        <f t="shared" si="5"/>
        <v>1728</v>
      </c>
      <c r="Y23" s="913" t="s">
        <v>19108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43825</v>
      </c>
      <c r="B25" s="448" t="s">
        <v>19036</v>
      </c>
      <c r="C25" s="444"/>
      <c r="U25" s="478">
        <v>724</v>
      </c>
      <c r="V25" s="876">
        <v>36</v>
      </c>
      <c r="W25" s="876"/>
      <c r="X25" s="447">
        <f t="shared" ref="X25:X28" si="6">U25+V25</f>
        <v>760</v>
      </c>
      <c r="Y25" s="612"/>
    </row>
    <row r="26" spans="1:28">
      <c r="A26" s="440">
        <v>43866</v>
      </c>
      <c r="B26" s="448" t="s">
        <v>4828</v>
      </c>
      <c r="C26" s="444"/>
      <c r="U26" s="478">
        <f>549+8</f>
        <v>557</v>
      </c>
      <c r="V26" s="876"/>
      <c r="W26" s="876"/>
      <c r="X26" s="447">
        <f t="shared" si="6"/>
        <v>557</v>
      </c>
      <c r="Y26" s="612"/>
    </row>
    <row r="27" spans="1:28">
      <c r="A27" s="440">
        <v>44049</v>
      </c>
      <c r="B27" s="448" t="s">
        <v>4828</v>
      </c>
      <c r="C27" s="444"/>
      <c r="U27" s="478">
        <f>1098+16</f>
        <v>1114</v>
      </c>
      <c r="V27" s="876"/>
      <c r="W27" s="876"/>
      <c r="X27" s="447">
        <f t="shared" si="6"/>
        <v>1114</v>
      </c>
      <c r="Y27" s="612"/>
    </row>
    <row r="28" spans="1:28">
      <c r="A28" s="440">
        <v>44082</v>
      </c>
      <c r="B28" s="448" t="s">
        <v>4423</v>
      </c>
      <c r="C28" s="444"/>
      <c r="U28" s="478">
        <f>2043+31</f>
        <v>2074</v>
      </c>
      <c r="V28" s="876"/>
      <c r="W28" s="876"/>
      <c r="X28" s="447">
        <f t="shared" si="6"/>
        <v>2074</v>
      </c>
      <c r="Y28" s="612"/>
    </row>
    <row r="29" spans="1:28">
      <c r="A29" s="440">
        <v>44132</v>
      </c>
      <c r="B29" s="448" t="s">
        <v>19053</v>
      </c>
      <c r="C29" s="444"/>
      <c r="U29" s="901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19053</v>
      </c>
      <c r="C30" s="444"/>
      <c r="U30" s="901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436"/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19007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19008</v>
      </c>
      <c r="B38" s="448" t="s">
        <v>19009</v>
      </c>
      <c r="C38" s="416"/>
      <c r="D38" s="878">
        <v>760</v>
      </c>
      <c r="F38" s="447">
        <f>X25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19006</v>
      </c>
      <c r="B39" s="448" t="s">
        <v>19010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19011</v>
      </c>
      <c r="B40" s="448" t="s">
        <v>19012</v>
      </c>
      <c r="C40" s="416"/>
      <c r="D40" s="882">
        <v>557</v>
      </c>
      <c r="F40" s="447">
        <f>X26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19013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19014</v>
      </c>
      <c r="B42" s="448" t="s">
        <v>19016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19015</v>
      </c>
      <c r="B43" s="448" t="s">
        <v>19017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19018</v>
      </c>
      <c r="B44" s="448" t="s">
        <v>19019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19020</v>
      </c>
      <c r="C45" s="416"/>
      <c r="D45" s="884"/>
      <c r="F45" s="571"/>
      <c r="G45" s="444"/>
      <c r="H45" s="884"/>
      <c r="I45" s="444"/>
      <c r="J45" s="443"/>
      <c r="K45" s="880"/>
      <c r="L45" s="881"/>
      <c r="N45" s="875"/>
      <c r="O45" s="444"/>
      <c r="V45" s="444"/>
      <c r="W45" s="444"/>
      <c r="X45" s="444"/>
      <c r="Z45" s="415"/>
      <c r="AB45" s="416"/>
    </row>
    <row r="46" spans="1:28">
      <c r="A46" s="870" t="s">
        <v>19021</v>
      </c>
      <c r="B46" s="448" t="s">
        <v>19023</v>
      </c>
      <c r="C46" s="416"/>
      <c r="D46" s="444">
        <v>9324</v>
      </c>
      <c r="F46" s="447">
        <f>X6-4209-4205*4+X7/6+X8-487*5+X9-2705*2+X27</f>
        <v>9324.0633333333353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19022</v>
      </c>
      <c r="B47" s="448" t="s">
        <v>19024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19025</v>
      </c>
      <c r="B48" s="448" t="s">
        <v>19026</v>
      </c>
      <c r="D48" s="882">
        <v>8584</v>
      </c>
      <c r="F48" s="758">
        <f>X6-4209-4205*4+X7/6+X8-491-487*4+X9-2706-2705+X30</f>
        <v>8584.0633333333353</v>
      </c>
      <c r="K48" s="880"/>
      <c r="L48" s="881"/>
    </row>
    <row r="49" spans="1:27">
      <c r="A49" s="569" t="s">
        <v>19025</v>
      </c>
      <c r="B49" s="448" t="s">
        <v>19027</v>
      </c>
      <c r="D49" s="882">
        <v>2474</v>
      </c>
      <c r="F49" s="447">
        <f>X28+X34</f>
        <v>2474</v>
      </c>
      <c r="H49" s="444">
        <f>X20</f>
        <v>6812</v>
      </c>
      <c r="K49" s="880"/>
      <c r="L49" s="881"/>
    </row>
    <row r="50" spans="1:27">
      <c r="A50" s="569" t="s">
        <v>19028</v>
      </c>
      <c r="B50" s="871" t="s">
        <v>19029</v>
      </c>
      <c r="D50" s="882">
        <v>8584</v>
      </c>
      <c r="F50" s="447">
        <f>X6-4209-4205*4+X7/6+X8-491-487*4+X9-2706-2705+X29</f>
        <v>8584.0633333333353</v>
      </c>
      <c r="K50" s="880"/>
      <c r="L50" s="881"/>
    </row>
    <row r="51" spans="1:27">
      <c r="A51" s="569" t="s">
        <v>19030</v>
      </c>
      <c r="B51" s="871" t="s">
        <v>19031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19032</v>
      </c>
      <c r="B52" s="871" t="s">
        <v>19034</v>
      </c>
      <c r="D52" s="882">
        <v>13867</v>
      </c>
      <c r="F52" s="758">
        <f>(X8-491-487*4)+(X11-1130-1126*4)+(X15-1403*5)+(X16-1189*2)+(X17-563*2)+X19+(X12-8638-8635*4)</f>
        <v>13866.51</v>
      </c>
      <c r="K52" s="880"/>
      <c r="L52" s="881"/>
    </row>
    <row r="53" spans="1:27">
      <c r="A53" s="569" t="s">
        <v>19033</v>
      </c>
      <c r="B53" s="871" t="s">
        <v>19035</v>
      </c>
      <c r="D53" s="882">
        <v>400</v>
      </c>
      <c r="F53" s="447">
        <f>X35</f>
        <v>400</v>
      </c>
      <c r="K53" s="880"/>
      <c r="L53" s="881"/>
    </row>
    <row r="54" spans="1:27">
      <c r="D54" s="444">
        <f>SUM(D37:D53)</f>
        <v>99211</v>
      </c>
      <c r="F54" s="459">
        <f>SUM(F37:F53)</f>
        <v>99211.360000000015</v>
      </c>
      <c r="G54" s="885"/>
      <c r="H54" s="459">
        <f>SUM(H49:H49)</f>
        <v>6812</v>
      </c>
    </row>
    <row r="55" spans="1:27">
      <c r="E55" s="886" t="s">
        <v>15249</v>
      </c>
      <c r="F55" s="444">
        <f>X31+X24+X20+X1</f>
        <v>171011.05000000002</v>
      </c>
    </row>
    <row r="56" spans="1:27">
      <c r="F56" s="444">
        <f>D54-F54</f>
        <v>-0.36000000001513399</v>
      </c>
    </row>
    <row r="58" spans="1:27" s="912" customFormat="1">
      <c r="A58" s="903">
        <v>43864</v>
      </c>
      <c r="B58" s="902" t="s">
        <v>19070</v>
      </c>
      <c r="C58" s="904"/>
      <c r="D58" s="905"/>
      <c r="E58" s="906"/>
      <c r="F58" s="904"/>
      <c r="G58" s="904"/>
      <c r="H58" s="907"/>
      <c r="I58" s="904"/>
      <c r="J58" s="907"/>
      <c r="K58" s="904"/>
      <c r="L58" s="907"/>
      <c r="M58" s="904"/>
      <c r="N58" s="907"/>
      <c r="O58" s="907"/>
      <c r="P58" s="907"/>
      <c r="Q58" s="907"/>
      <c r="R58" s="907"/>
      <c r="S58" s="907"/>
      <c r="T58" s="907"/>
      <c r="U58" s="908">
        <v>1604</v>
      </c>
      <c r="V58" s="908">
        <v>80</v>
      </c>
      <c r="W58" s="918">
        <f t="shared" ref="W58:W80" si="7">V58/U58</f>
        <v>4.9875311720698257E-2</v>
      </c>
      <c r="X58" s="909">
        <f t="shared" ref="X58:X110" si="8">U58+V58+W58</f>
        <v>1684.0498753117206</v>
      </c>
      <c r="Y58" s="910"/>
      <c r="Z58" s="911"/>
      <c r="AA58" s="911"/>
    </row>
    <row r="59" spans="1:27">
      <c r="A59" s="468">
        <v>43887</v>
      </c>
      <c r="B59" s="469" t="s">
        <v>19071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7">
        <v>1587</v>
      </c>
      <c r="V59" s="888">
        <v>79</v>
      </c>
      <c r="W59" s="919">
        <f t="shared" si="7"/>
        <v>4.9779458097038438E-2</v>
      </c>
      <c r="X59" s="890">
        <f t="shared" si="8"/>
        <v>1666.049779458097</v>
      </c>
      <c r="Y59" s="658"/>
    </row>
    <row r="60" spans="1:27">
      <c r="A60" s="468">
        <v>43916</v>
      </c>
      <c r="B60" s="469" t="s">
        <v>19072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1">
        <v>1609</v>
      </c>
      <c r="V60" s="891">
        <v>80</v>
      </c>
      <c r="W60" s="919">
        <f t="shared" si="7"/>
        <v>4.9720323182100686E-2</v>
      </c>
      <c r="X60" s="890">
        <f t="shared" si="8"/>
        <v>1689.0497203231821</v>
      </c>
      <c r="Y60" s="658"/>
    </row>
    <row r="61" spans="1:27">
      <c r="A61" s="470">
        <v>43949</v>
      </c>
      <c r="B61" s="469" t="s">
        <v>19073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1">
        <v>1621</v>
      </c>
      <c r="V61" s="891">
        <v>81</v>
      </c>
      <c r="W61" s="919">
        <f t="shared" si="7"/>
        <v>4.9969154842689698E-2</v>
      </c>
      <c r="X61" s="890">
        <f t="shared" si="8"/>
        <v>1702.0499691548428</v>
      </c>
      <c r="Y61" s="658"/>
    </row>
    <row r="62" spans="1:27">
      <c r="A62" s="471">
        <v>43977</v>
      </c>
      <c r="B62" s="469" t="s">
        <v>19074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7">
        <v>1600</v>
      </c>
      <c r="V62" s="892">
        <v>80</v>
      </c>
      <c r="W62" s="919">
        <f t="shared" si="7"/>
        <v>0.05</v>
      </c>
      <c r="X62" s="890">
        <f t="shared" si="8"/>
        <v>1680.05</v>
      </c>
      <c r="Y62" s="658"/>
    </row>
    <row r="63" spans="1:27">
      <c r="A63" s="471">
        <v>44011</v>
      </c>
      <c r="B63" s="469" t="s">
        <v>19075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7">
        <v>1655</v>
      </c>
      <c r="V63" s="889">
        <v>83</v>
      </c>
      <c r="W63" s="919">
        <f t="shared" si="7"/>
        <v>5.0151057401812686E-2</v>
      </c>
      <c r="X63" s="890">
        <f t="shared" si="8"/>
        <v>1738.0501510574018</v>
      </c>
      <c r="Y63" s="658"/>
    </row>
    <row r="64" spans="1:27">
      <c r="A64" s="471">
        <v>44040</v>
      </c>
      <c r="B64" s="469" t="s">
        <v>19076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7">
        <v>1603</v>
      </c>
      <c r="V64" s="889">
        <v>80</v>
      </c>
      <c r="W64" s="919">
        <f t="shared" si="7"/>
        <v>4.9906425452276984E-2</v>
      </c>
      <c r="X64" s="890">
        <f t="shared" si="8"/>
        <v>1683.0499064254523</v>
      </c>
      <c r="Y64" s="658"/>
    </row>
    <row r="65" spans="1:29">
      <c r="A65" s="471">
        <v>44068</v>
      </c>
      <c r="B65" s="469" t="s">
        <v>19077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7">
        <v>1585</v>
      </c>
      <c r="V65" s="888">
        <v>79</v>
      </c>
      <c r="W65" s="919">
        <f t="shared" si="7"/>
        <v>4.9842271293375394E-2</v>
      </c>
      <c r="X65" s="890">
        <f t="shared" si="8"/>
        <v>1664.0498422712933</v>
      </c>
      <c r="Y65" s="658"/>
    </row>
    <row r="66" spans="1:29">
      <c r="A66" s="568">
        <v>44099</v>
      </c>
      <c r="B66" s="469" t="s">
        <v>19078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7">
        <v>1619</v>
      </c>
      <c r="V66" s="888">
        <v>81</v>
      </c>
      <c r="W66" s="919">
        <f t="shared" si="7"/>
        <v>5.0030883261272391E-2</v>
      </c>
      <c r="X66" s="890">
        <f t="shared" si="8"/>
        <v>1700.0500308832613</v>
      </c>
      <c r="Y66" s="658"/>
    </row>
    <row r="67" spans="1:29">
      <c r="A67" s="471">
        <v>44130</v>
      </c>
      <c r="B67" s="469" t="s">
        <v>19079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7">
        <v>1590</v>
      </c>
      <c r="V67" s="889">
        <v>80</v>
      </c>
      <c r="W67" s="919">
        <f t="shared" si="7"/>
        <v>5.0314465408805034E-2</v>
      </c>
      <c r="X67" s="890">
        <f t="shared" si="8"/>
        <v>1670.0503144654087</v>
      </c>
      <c r="Y67" s="658"/>
    </row>
    <row r="68" spans="1:29">
      <c r="A68" s="471">
        <v>44160</v>
      </c>
      <c r="B68" s="469" t="s">
        <v>19080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7">
        <v>1593</v>
      </c>
      <c r="V68" s="889">
        <v>80</v>
      </c>
      <c r="W68" s="919">
        <f t="shared" si="7"/>
        <v>5.0219711236660386E-2</v>
      </c>
      <c r="X68" s="890">
        <f t="shared" si="8"/>
        <v>1673.0502197112367</v>
      </c>
      <c r="Y68" s="658"/>
    </row>
    <row r="69" spans="1:29">
      <c r="A69" s="471">
        <v>44190</v>
      </c>
      <c r="B69" s="469" t="s">
        <v>19081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7">
        <v>1593</v>
      </c>
      <c r="V69" s="889">
        <v>80</v>
      </c>
      <c r="W69" s="919">
        <f t="shared" si="7"/>
        <v>5.0219711236660386E-2</v>
      </c>
      <c r="X69" s="890">
        <f t="shared" si="8"/>
        <v>1673.0502197112367</v>
      </c>
      <c r="Y69" s="658"/>
    </row>
    <row r="70" spans="1:29" s="912" customFormat="1">
      <c r="A70" s="903">
        <v>43864</v>
      </c>
      <c r="B70" s="902" t="s">
        <v>19082</v>
      </c>
      <c r="C70" s="904"/>
      <c r="D70" s="905"/>
      <c r="E70" s="906"/>
      <c r="F70" s="904"/>
      <c r="G70" s="904"/>
      <c r="H70" s="907"/>
      <c r="I70" s="904"/>
      <c r="J70" s="907"/>
      <c r="K70" s="904"/>
      <c r="L70" s="907"/>
      <c r="M70" s="904"/>
      <c r="N70" s="907"/>
      <c r="O70" s="907"/>
      <c r="P70" s="907"/>
      <c r="Q70" s="907"/>
      <c r="R70" s="907"/>
      <c r="S70" s="907"/>
      <c r="T70" s="907"/>
      <c r="U70" s="908">
        <v>2042</v>
      </c>
      <c r="V70" s="908">
        <v>102</v>
      </c>
      <c r="W70" s="918">
        <f t="shared" si="7"/>
        <v>4.9951028403525957E-2</v>
      </c>
      <c r="X70" s="909">
        <f t="shared" si="8"/>
        <v>2144.0499510284035</v>
      </c>
      <c r="Y70" s="910"/>
      <c r="Z70" s="911"/>
      <c r="AA70" s="911"/>
    </row>
    <row r="71" spans="1:29">
      <c r="A71" s="468">
        <v>43887</v>
      </c>
      <c r="B71" s="469" t="s">
        <v>19083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7">
        <v>1966</v>
      </c>
      <c r="V71" s="888">
        <v>98</v>
      </c>
      <c r="W71" s="919">
        <f t="shared" si="7"/>
        <v>4.9847405900305189E-2</v>
      </c>
      <c r="X71" s="890">
        <f t="shared" si="8"/>
        <v>2064.0498474059004</v>
      </c>
      <c r="Y71" s="658"/>
    </row>
    <row r="72" spans="1:29">
      <c r="A72" s="468">
        <v>43916</v>
      </c>
      <c r="B72" s="469" t="s">
        <v>19084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7">
        <v>1881</v>
      </c>
      <c r="V72" s="888">
        <v>94</v>
      </c>
      <c r="W72" s="919">
        <f t="shared" si="7"/>
        <v>4.9973418394471024E-2</v>
      </c>
      <c r="X72" s="890">
        <f t="shared" si="8"/>
        <v>1975.0499734183945</v>
      </c>
      <c r="Y72" s="658"/>
    </row>
    <row r="73" spans="1:29" s="416" customFormat="1">
      <c r="A73" s="470">
        <v>43949</v>
      </c>
      <c r="B73" s="469" t="s">
        <v>19085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7">
        <v>1919</v>
      </c>
      <c r="V73" s="888">
        <v>96</v>
      </c>
      <c r="W73" s="919">
        <f t="shared" si="7"/>
        <v>5.0026055237102657E-2</v>
      </c>
      <c r="X73" s="890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19086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7">
        <v>2016</v>
      </c>
      <c r="V74" s="892">
        <v>101</v>
      </c>
      <c r="W74" s="919">
        <f t="shared" si="7"/>
        <v>5.0099206349206352E-2</v>
      </c>
      <c r="X74" s="890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19087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7">
        <v>1902</v>
      </c>
      <c r="V75" s="889">
        <v>95</v>
      </c>
      <c r="W75" s="919">
        <f t="shared" si="7"/>
        <v>4.9947423764458466E-2</v>
      </c>
      <c r="X75" s="890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19088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7">
        <v>1942</v>
      </c>
      <c r="V76" s="889">
        <v>97</v>
      </c>
      <c r="W76" s="919">
        <f t="shared" si="7"/>
        <v>4.9948506694129764E-2</v>
      </c>
      <c r="X76" s="890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19089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7">
        <v>1916</v>
      </c>
      <c r="V77" s="888">
        <v>96</v>
      </c>
      <c r="W77" s="919">
        <f t="shared" si="7"/>
        <v>5.0104384133611693E-2</v>
      </c>
      <c r="X77" s="890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19090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7">
        <v>1896</v>
      </c>
      <c r="V78" s="888">
        <v>95</v>
      </c>
      <c r="W78" s="919">
        <f t="shared" si="7"/>
        <v>5.0105485232067509E-2</v>
      </c>
      <c r="X78" s="890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19091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7">
        <v>2050</v>
      </c>
      <c r="V79" s="889">
        <v>103</v>
      </c>
      <c r="W79" s="919">
        <f t="shared" si="7"/>
        <v>5.0243902439024393E-2</v>
      </c>
      <c r="X79" s="890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19092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7">
        <v>1916</v>
      </c>
      <c r="V80" s="889">
        <v>96</v>
      </c>
      <c r="W80" s="919">
        <f t="shared" si="7"/>
        <v>5.0104384133611693E-2</v>
      </c>
      <c r="X80" s="890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19093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7">
        <v>1896</v>
      </c>
      <c r="V81" s="889">
        <v>95</v>
      </c>
      <c r="W81" s="919">
        <f>V81/U81</f>
        <v>5.0105485232067509E-2</v>
      </c>
      <c r="X81" s="890">
        <f t="shared" si="8"/>
        <v>1991.0501054852321</v>
      </c>
      <c r="Y81" s="658"/>
      <c r="AB81" s="415"/>
      <c r="AC81" s="415"/>
    </row>
    <row r="82" spans="1:29" s="912" customFormat="1">
      <c r="A82" s="903">
        <v>43864</v>
      </c>
      <c r="B82" s="902" t="s">
        <v>19094</v>
      </c>
      <c r="C82" s="904"/>
      <c r="D82" s="905"/>
      <c r="E82" s="906"/>
      <c r="F82" s="904"/>
      <c r="G82" s="904"/>
      <c r="H82" s="907"/>
      <c r="I82" s="904"/>
      <c r="J82" s="907"/>
      <c r="K82" s="904"/>
      <c r="L82" s="907"/>
      <c r="M82" s="904"/>
      <c r="N82" s="907"/>
      <c r="O82" s="907"/>
      <c r="P82" s="907"/>
      <c r="Q82" s="907"/>
      <c r="R82" s="907"/>
      <c r="S82" s="907"/>
      <c r="T82" s="907"/>
      <c r="U82" s="908">
        <v>1170</v>
      </c>
      <c r="V82" s="908">
        <v>58</v>
      </c>
      <c r="W82" s="918">
        <f t="shared" ref="W82:W93" si="9">V82/U82</f>
        <v>4.957264957264957E-2</v>
      </c>
      <c r="X82" s="909">
        <f t="shared" si="8"/>
        <v>1228.0495726495726</v>
      </c>
      <c r="Y82" s="910"/>
      <c r="Z82" s="911"/>
      <c r="AA82" s="911"/>
    </row>
    <row r="83" spans="1:29">
      <c r="A83" s="468">
        <v>43887</v>
      </c>
      <c r="B83" s="469" t="s">
        <v>19095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7">
        <v>1171</v>
      </c>
      <c r="V83" s="888">
        <v>59</v>
      </c>
      <c r="W83" s="919">
        <f t="shared" si="9"/>
        <v>5.0384286934244238E-2</v>
      </c>
      <c r="X83" s="890">
        <f t="shared" si="8"/>
        <v>1230.0503842869343</v>
      </c>
      <c r="Y83" s="658"/>
    </row>
    <row r="84" spans="1:29">
      <c r="A84" s="468">
        <v>43916</v>
      </c>
      <c r="B84" s="469" t="s">
        <v>19096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7">
        <v>1171</v>
      </c>
      <c r="V84" s="888">
        <v>59</v>
      </c>
      <c r="W84" s="919">
        <f t="shared" si="9"/>
        <v>5.0384286934244238E-2</v>
      </c>
      <c r="X84" s="890">
        <f t="shared" si="8"/>
        <v>1230.0503842869343</v>
      </c>
      <c r="Y84" s="658"/>
    </row>
    <row r="85" spans="1:29">
      <c r="A85" s="470">
        <v>43949</v>
      </c>
      <c r="B85" s="469" t="s">
        <v>19097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7">
        <v>1170</v>
      </c>
      <c r="V85" s="888">
        <v>58</v>
      </c>
      <c r="W85" s="919">
        <f t="shared" si="9"/>
        <v>4.957264957264957E-2</v>
      </c>
      <c r="X85" s="890">
        <f t="shared" si="8"/>
        <v>1228.0495726495726</v>
      </c>
      <c r="Y85" s="658"/>
    </row>
    <row r="86" spans="1:29">
      <c r="A86" s="471">
        <v>43977</v>
      </c>
      <c r="B86" s="469" t="s">
        <v>19098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7">
        <v>1164</v>
      </c>
      <c r="V86" s="892">
        <v>58</v>
      </c>
      <c r="W86" s="919">
        <f t="shared" si="9"/>
        <v>4.9828178694158079E-2</v>
      </c>
      <c r="X86" s="890">
        <f t="shared" si="8"/>
        <v>1222.0498281786943</v>
      </c>
      <c r="Y86" s="658"/>
    </row>
    <row r="87" spans="1:29">
      <c r="A87" s="471">
        <v>44011</v>
      </c>
      <c r="B87" s="469" t="s">
        <v>19099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7">
        <v>1164</v>
      </c>
      <c r="V87" s="889">
        <v>58</v>
      </c>
      <c r="W87" s="919">
        <f t="shared" si="9"/>
        <v>4.9828178694158079E-2</v>
      </c>
      <c r="X87" s="890">
        <f t="shared" si="8"/>
        <v>1222.0498281786943</v>
      </c>
      <c r="Y87" s="658"/>
    </row>
    <row r="88" spans="1:29">
      <c r="A88" s="471">
        <v>44040</v>
      </c>
      <c r="B88" s="469" t="s">
        <v>19100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7">
        <v>1162</v>
      </c>
      <c r="V88" s="889">
        <v>58</v>
      </c>
      <c r="W88" s="919">
        <f t="shared" si="9"/>
        <v>4.9913941480206538E-2</v>
      </c>
      <c r="X88" s="890">
        <f t="shared" si="8"/>
        <v>1220.0499139414801</v>
      </c>
      <c r="Y88" s="658"/>
    </row>
    <row r="89" spans="1:29">
      <c r="A89" s="471">
        <v>44068</v>
      </c>
      <c r="B89" s="469" t="s">
        <v>19101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7">
        <v>1164</v>
      </c>
      <c r="V89" s="888">
        <v>58</v>
      </c>
      <c r="W89" s="919">
        <f t="shared" si="9"/>
        <v>4.9828178694158079E-2</v>
      </c>
      <c r="X89" s="890">
        <f t="shared" si="8"/>
        <v>1222.0498281786943</v>
      </c>
      <c r="Y89" s="658"/>
    </row>
    <row r="90" spans="1:29">
      <c r="A90" s="568">
        <v>44099</v>
      </c>
      <c r="B90" s="469" t="s">
        <v>19102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7">
        <v>1170</v>
      </c>
      <c r="V90" s="888">
        <v>58</v>
      </c>
      <c r="W90" s="919">
        <f t="shared" si="9"/>
        <v>4.957264957264957E-2</v>
      </c>
      <c r="X90" s="890">
        <f t="shared" si="8"/>
        <v>1228.0495726495726</v>
      </c>
      <c r="Y90" s="658"/>
    </row>
    <row r="91" spans="1:29">
      <c r="A91" s="471">
        <v>44130</v>
      </c>
      <c r="B91" s="469" t="s">
        <v>19103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7">
        <v>1162</v>
      </c>
      <c r="V91" s="889">
        <v>58</v>
      </c>
      <c r="W91" s="919">
        <f t="shared" si="9"/>
        <v>4.9913941480206538E-2</v>
      </c>
      <c r="X91" s="890">
        <f t="shared" si="8"/>
        <v>1220.0499139414801</v>
      </c>
      <c r="Y91" s="658"/>
    </row>
    <row r="92" spans="1:29">
      <c r="A92" s="471">
        <v>44160</v>
      </c>
      <c r="B92" s="469" t="s">
        <v>19104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7">
        <v>1262</v>
      </c>
      <c r="V92" s="889">
        <v>63</v>
      </c>
      <c r="W92" s="919">
        <f t="shared" si="9"/>
        <v>4.992076069730586E-2</v>
      </c>
      <c r="X92" s="890">
        <f t="shared" si="8"/>
        <v>1325.0499207606972</v>
      </c>
      <c r="Y92" s="658"/>
    </row>
    <row r="93" spans="1:29">
      <c r="A93" s="471">
        <v>44190</v>
      </c>
      <c r="B93" s="469" t="s">
        <v>19105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7">
        <v>1164</v>
      </c>
      <c r="V93" s="889">
        <v>58</v>
      </c>
      <c r="W93" s="919">
        <f t="shared" si="9"/>
        <v>4.9828178694158079E-2</v>
      </c>
      <c r="X93" s="890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7">
        <f>SUM(U58:U93)</f>
        <v>56695</v>
      </c>
      <c r="V94" s="887">
        <f>SUM(V58:V93)</f>
        <v>2834</v>
      </c>
      <c r="W94" s="920">
        <f>SUM(W58:W93)</f>
        <v>1.7990333400677612</v>
      </c>
      <c r="X94" s="890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19058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7">
        <v>158</v>
      </c>
      <c r="V95" s="892">
        <v>8</v>
      </c>
      <c r="W95" s="893">
        <v>33</v>
      </c>
      <c r="X95" s="890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19059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7">
        <v>158</v>
      </c>
      <c r="V96" s="888">
        <v>8</v>
      </c>
      <c r="W96" s="888">
        <v>33</v>
      </c>
      <c r="X96" s="890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19060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7">
        <v>150</v>
      </c>
      <c r="V97" s="889">
        <v>7</v>
      </c>
      <c r="W97" s="889">
        <v>28</v>
      </c>
      <c r="X97" s="890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19061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7">
        <v>153</v>
      </c>
      <c r="V98" s="888">
        <v>8</v>
      </c>
      <c r="W98" s="888">
        <v>33</v>
      </c>
      <c r="X98" s="890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19062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7">
        <v>150</v>
      </c>
      <c r="V99" s="888">
        <v>7</v>
      </c>
      <c r="W99" s="888">
        <v>28</v>
      </c>
      <c r="X99" s="890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19063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7">
        <v>149</v>
      </c>
      <c r="V100" s="889">
        <v>7</v>
      </c>
      <c r="W100" s="889">
        <v>22</v>
      </c>
      <c r="X100" s="890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7">
        <f>SUM(U95:U100)</f>
        <v>918</v>
      </c>
      <c r="V101" s="887">
        <f>SUM(V95:V100)</f>
        <v>45</v>
      </c>
      <c r="W101" s="887">
        <f>SUM(W95:W100)</f>
        <v>177</v>
      </c>
      <c r="X101" s="890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19064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7">
        <v>1618</v>
      </c>
      <c r="V102" s="892">
        <v>81</v>
      </c>
      <c r="W102" s="893"/>
      <c r="X102" s="890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19065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7">
        <v>1521</v>
      </c>
      <c r="V103" s="888">
        <v>76</v>
      </c>
      <c r="W103" s="888"/>
      <c r="X103" s="890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19066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7">
        <v>1571</v>
      </c>
      <c r="V104" s="889">
        <v>79</v>
      </c>
      <c r="W104" s="889"/>
      <c r="X104" s="890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19067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7">
        <v>1973</v>
      </c>
      <c r="V105" s="888">
        <v>99</v>
      </c>
      <c r="W105" s="888"/>
      <c r="X105" s="890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19068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7">
        <v>1577</v>
      </c>
      <c r="V106" s="888">
        <v>79</v>
      </c>
      <c r="W106" s="888"/>
      <c r="X106" s="890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19069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7">
        <v>1710</v>
      </c>
      <c r="V107" s="889">
        <v>85</v>
      </c>
      <c r="W107" s="889"/>
      <c r="X107" s="890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7">
        <f>SUM(U102:U107)</f>
        <v>9970</v>
      </c>
      <c r="V108" s="887">
        <f>SUM(V102:V107)</f>
        <v>499</v>
      </c>
      <c r="W108" s="887">
        <f>SUM(W102:W107)</f>
        <v>0</v>
      </c>
      <c r="X108" s="890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90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19106</v>
      </c>
      <c r="U110" s="416">
        <f>U109+U20+U1</f>
        <v>223916.05</v>
      </c>
      <c r="V110" s="416">
        <f>V109+V20+V1</f>
        <v>11193</v>
      </c>
      <c r="X110" s="894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tabSelected="1" zoomScaleNormal="100" workbookViewId="0">
      <selection activeCell="L16" sqref="L16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19110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2713.4444444444443</v>
      </c>
      <c r="E3" s="505">
        <v>24421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2661.625</v>
      </c>
      <c r="E4" s="505">
        <v>21293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797.3</v>
      </c>
      <c r="E5" s="505">
        <v>7973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2598.0555555555557</v>
      </c>
      <c r="E6" s="505">
        <v>46765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907.74074074074076</v>
      </c>
      <c r="E7" s="505">
        <v>24509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201.72222222222223</v>
      </c>
      <c r="E8" s="921">
        <v>3631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1176.7142857142858</v>
      </c>
      <c r="E11" s="761">
        <v>8237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156945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33" t="s">
        <v>19111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33" t="s">
        <v>15220</v>
      </c>
      <c r="B13" s="934"/>
      <c r="C13" s="934"/>
      <c r="D13" s="934"/>
      <c r="E13" s="934"/>
      <c r="F13" s="934"/>
      <c r="G13" s="934"/>
      <c r="H13" s="934"/>
      <c r="I13" s="934"/>
      <c r="J13" s="934"/>
      <c r="K13" s="934"/>
      <c r="L13" s="934"/>
      <c r="M13" s="934"/>
      <c r="N13" s="934"/>
      <c r="O13" s="934"/>
      <c r="P13" s="934"/>
      <c r="Q13" s="934"/>
      <c r="R13" s="934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33" t="s">
        <v>10086</v>
      </c>
      <c r="B25" s="934"/>
      <c r="C25" s="934"/>
      <c r="D25" s="934"/>
      <c r="E25" s="934"/>
      <c r="F25" s="934"/>
      <c r="G25" s="934"/>
      <c r="H25" s="934"/>
      <c r="I25" s="934"/>
      <c r="J25" s="934"/>
      <c r="K25" s="934"/>
      <c r="L25" s="934"/>
      <c r="M25" s="934"/>
      <c r="N25" s="934"/>
      <c r="O25" s="934"/>
      <c r="P25" s="934"/>
      <c r="Q25" s="934"/>
      <c r="R25" s="934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33" t="s">
        <v>5673</v>
      </c>
      <c r="B37" s="934"/>
      <c r="C37" s="934"/>
      <c r="D37" s="934"/>
      <c r="E37" s="934"/>
      <c r="F37" s="934"/>
      <c r="G37" s="934"/>
      <c r="H37" s="934"/>
      <c r="I37" s="934"/>
      <c r="J37" s="934"/>
      <c r="K37" s="934"/>
      <c r="L37" s="934"/>
      <c r="M37" s="934"/>
      <c r="N37" s="934"/>
      <c r="O37" s="934"/>
      <c r="P37" s="934"/>
      <c r="Q37" s="934"/>
      <c r="R37" s="934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33" t="s">
        <v>4830</v>
      </c>
      <c r="B49" s="934"/>
      <c r="C49" s="934"/>
      <c r="D49" s="934"/>
      <c r="E49" s="934"/>
      <c r="F49" s="934"/>
      <c r="G49" s="934"/>
      <c r="H49" s="934"/>
      <c r="I49" s="934"/>
      <c r="J49" s="934"/>
      <c r="K49" s="934"/>
      <c r="L49" s="934"/>
      <c r="M49" s="934"/>
      <c r="N49" s="934"/>
      <c r="O49" s="934"/>
      <c r="P49" s="934"/>
      <c r="Q49" s="934"/>
      <c r="R49" s="934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33" t="s">
        <v>4450</v>
      </c>
      <c r="B61" s="934"/>
      <c r="C61" s="934"/>
      <c r="D61" s="934"/>
      <c r="E61" s="934"/>
      <c r="F61" s="934"/>
      <c r="G61" s="934"/>
      <c r="H61" s="934"/>
      <c r="I61" s="934"/>
      <c r="J61" s="934"/>
      <c r="K61" s="934"/>
      <c r="L61" s="934"/>
      <c r="M61" s="934"/>
      <c r="N61" s="934"/>
      <c r="O61" s="934"/>
      <c r="P61" s="934"/>
      <c r="Q61" s="934"/>
      <c r="R61" s="934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4" t="s">
        <v>2153</v>
      </c>
      <c r="B73" s="934"/>
      <c r="C73" s="934"/>
      <c r="D73" s="934"/>
      <c r="E73" s="934"/>
      <c r="F73" s="934"/>
      <c r="G73" s="934"/>
      <c r="H73" s="934"/>
      <c r="I73" s="934"/>
      <c r="J73" s="934"/>
      <c r="K73" s="934"/>
      <c r="L73" s="934"/>
      <c r="M73" s="934"/>
      <c r="N73" s="934"/>
      <c r="O73" s="934"/>
      <c r="P73" s="934"/>
      <c r="Q73" s="934"/>
      <c r="R73" s="934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1" t="s">
        <v>1446</v>
      </c>
      <c r="B85" s="931"/>
      <c r="C85" s="931"/>
      <c r="D85" s="931"/>
      <c r="E85" s="931"/>
      <c r="F85" s="931"/>
      <c r="G85" s="931"/>
      <c r="H85" s="931"/>
      <c r="I85" s="931"/>
      <c r="J85" s="931"/>
      <c r="K85" s="931"/>
      <c r="L85" s="931"/>
      <c r="M85" s="931"/>
      <c r="N85" s="931"/>
      <c r="O85" s="931"/>
      <c r="P85" s="931"/>
      <c r="Q85" s="931"/>
      <c r="R85" s="931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5" t="s">
        <v>2785</v>
      </c>
      <c r="B97" s="935"/>
      <c r="C97" s="935"/>
      <c r="D97" s="935"/>
      <c r="E97" s="935"/>
      <c r="F97" s="935"/>
      <c r="G97" s="935"/>
      <c r="H97" s="935"/>
      <c r="I97" s="935"/>
      <c r="J97" s="935"/>
      <c r="K97" s="935"/>
      <c r="L97" s="935"/>
      <c r="M97" s="935"/>
      <c r="N97" s="935"/>
      <c r="O97" s="935"/>
      <c r="P97" s="935"/>
      <c r="Q97" s="935"/>
      <c r="R97" s="935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6" t="s">
        <v>2674</v>
      </c>
      <c r="B109" s="936"/>
      <c r="C109" s="936"/>
      <c r="D109" s="936"/>
      <c r="E109" s="936"/>
      <c r="F109" s="936"/>
      <c r="G109" s="936"/>
      <c r="H109" s="936"/>
      <c r="I109" s="936"/>
      <c r="J109" s="936"/>
      <c r="K109" s="936"/>
      <c r="L109" s="936"/>
      <c r="M109" s="936"/>
      <c r="N109" s="936"/>
      <c r="O109" s="936"/>
      <c r="P109" s="936"/>
      <c r="Q109" s="936"/>
      <c r="R109" s="936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7" t="s">
        <v>2673</v>
      </c>
      <c r="B121" s="937"/>
      <c r="C121" s="937"/>
      <c r="D121" s="937"/>
      <c r="E121" s="937"/>
      <c r="F121" s="937"/>
      <c r="G121" s="937"/>
      <c r="H121" s="937"/>
      <c r="I121" s="937"/>
      <c r="J121" s="937"/>
      <c r="K121" s="937"/>
      <c r="L121" s="937"/>
      <c r="M121" s="937"/>
      <c r="N121" s="937"/>
      <c r="O121" s="937"/>
      <c r="P121" s="937"/>
      <c r="Q121" s="937"/>
      <c r="R121" s="937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38" t="s">
        <v>2854</v>
      </c>
      <c r="B133" s="938"/>
      <c r="C133" s="938"/>
      <c r="D133" s="938"/>
      <c r="E133" s="938"/>
      <c r="F133" s="938"/>
      <c r="G133" s="938"/>
      <c r="H133" s="938"/>
      <c r="I133" s="938"/>
      <c r="J133" s="938"/>
      <c r="K133" s="938"/>
      <c r="L133" s="938"/>
      <c r="M133" s="938"/>
      <c r="N133" s="938"/>
      <c r="O133" s="938"/>
      <c r="P133" s="938"/>
      <c r="Q133" s="938"/>
      <c r="R133" s="938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4" t="s">
        <v>343</v>
      </c>
      <c r="B145" s="934"/>
      <c r="C145" s="934"/>
      <c r="D145" s="934"/>
      <c r="E145" s="934"/>
      <c r="F145" s="934"/>
      <c r="G145" s="934"/>
      <c r="H145" s="934"/>
      <c r="I145" s="934"/>
      <c r="J145" s="934"/>
      <c r="K145" s="934"/>
      <c r="L145" s="934"/>
      <c r="M145" s="934"/>
      <c r="N145" s="934"/>
      <c r="O145" s="934"/>
      <c r="P145" s="934"/>
      <c r="Q145" s="934"/>
      <c r="R145" s="934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5" t="s">
        <v>3826</v>
      </c>
      <c r="B157" s="935"/>
      <c r="C157" s="935"/>
      <c r="D157" s="935"/>
      <c r="E157" s="935"/>
      <c r="F157" s="935"/>
      <c r="G157" s="935"/>
      <c r="H157" s="935"/>
      <c r="I157" s="935"/>
      <c r="J157" s="935"/>
      <c r="K157" s="935"/>
      <c r="L157" s="935"/>
      <c r="M157" s="935"/>
      <c r="N157" s="935"/>
      <c r="O157" s="935"/>
      <c r="P157" s="935"/>
      <c r="Q157" s="935"/>
      <c r="R157" s="935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2" t="s">
        <v>838</v>
      </c>
      <c r="B169" s="932"/>
      <c r="C169" s="932"/>
      <c r="D169" s="932"/>
      <c r="E169" s="932"/>
      <c r="F169" s="932"/>
      <c r="G169" s="932"/>
      <c r="H169" s="932"/>
      <c r="I169" s="932"/>
      <c r="J169" s="932"/>
      <c r="K169" s="932"/>
      <c r="L169" s="932"/>
      <c r="M169" s="932"/>
      <c r="N169" s="932"/>
      <c r="O169" s="932"/>
      <c r="P169" s="932"/>
      <c r="Q169" s="932"/>
      <c r="R169" s="932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1" t="s">
        <v>3397</v>
      </c>
      <c r="B183" s="931"/>
      <c r="C183" s="931"/>
      <c r="D183" s="931"/>
      <c r="E183" s="931"/>
      <c r="F183" s="931"/>
      <c r="G183" s="931"/>
      <c r="H183" s="931"/>
      <c r="I183" s="931"/>
      <c r="J183" s="931"/>
      <c r="K183" s="931"/>
      <c r="L183" s="931"/>
      <c r="M183" s="931"/>
      <c r="N183" s="931"/>
      <c r="O183" s="931"/>
      <c r="P183" s="931"/>
      <c r="Q183" s="931"/>
      <c r="R183" s="931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0" t="s">
        <v>2963</v>
      </c>
      <c r="B197" s="930"/>
      <c r="C197" s="930"/>
      <c r="D197" s="930"/>
      <c r="E197" s="930"/>
      <c r="F197" s="930"/>
      <c r="G197" s="930"/>
      <c r="H197" s="930"/>
      <c r="I197" s="930"/>
      <c r="J197" s="930"/>
      <c r="K197" s="930"/>
      <c r="L197" s="930"/>
      <c r="M197" s="930"/>
      <c r="N197" s="930"/>
      <c r="O197" s="930"/>
      <c r="P197" s="930"/>
      <c r="Q197" s="930"/>
      <c r="R197" s="930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29" t="s">
        <v>2962</v>
      </c>
      <c r="B211" s="929"/>
      <c r="C211" s="929"/>
      <c r="D211" s="929"/>
      <c r="E211" s="929"/>
      <c r="F211" s="929"/>
      <c r="G211" s="929"/>
      <c r="H211" s="929"/>
      <c r="I211" s="929"/>
      <c r="J211" s="929"/>
      <c r="K211" s="929"/>
      <c r="L211" s="929"/>
      <c r="M211" s="929"/>
      <c r="N211" s="929"/>
      <c r="O211" s="929"/>
      <c r="P211" s="929"/>
      <c r="Q211" s="929"/>
      <c r="R211" s="929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1:R1"/>
    <mergeCell ref="A37:R37"/>
    <mergeCell ref="A49:R49"/>
    <mergeCell ref="A13:R13"/>
    <mergeCell ref="A25:R25"/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19112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19113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19114</v>
      </c>
      <c r="C5" s="105"/>
      <c r="D5" s="899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19115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900"/>
      <c r="B7" s="900"/>
      <c r="C7" s="900"/>
      <c r="D7" s="900"/>
      <c r="E7" s="130"/>
      <c r="F7" s="900"/>
      <c r="G7" s="900"/>
      <c r="H7" s="900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39" t="s">
        <v>5637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39" t="s">
        <v>5638</v>
      </c>
      <c r="I12" s="939"/>
      <c r="J12" s="939"/>
      <c r="K12" s="939"/>
      <c r="M12" s="939" t="s">
        <v>5736</v>
      </c>
      <c r="N12" s="940"/>
      <c r="O12" s="940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39" t="s">
        <v>5639</v>
      </c>
      <c r="N20" s="940"/>
      <c r="O20" s="940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39" t="s">
        <v>5734</v>
      </c>
      <c r="N26" s="939"/>
      <c r="O26" s="939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39" t="s">
        <v>5640</v>
      </c>
      <c r="N32" s="940"/>
      <c r="O32" s="940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68" activePane="bottomLeft" state="frozen"/>
      <selection pane="bottomLeft" activeCell="N666" sqref="N666:N66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16046</v>
      </c>
      <c r="I634" s="621" t="s">
        <v>16054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16056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16057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16058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18981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18982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16022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15882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18983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15883</v>
      </c>
    </row>
    <row r="686" spans="1:16" s="827" customFormat="1">
      <c r="A686" s="183">
        <v>20200204</v>
      </c>
      <c r="B686" s="183" t="s">
        <v>15884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15885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16034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15886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16035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15887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16030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15888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15889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16031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15890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18984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15891</v>
      </c>
    </row>
    <row r="693" spans="1:16" s="827" customFormat="1">
      <c r="A693" s="183">
        <v>20200210</v>
      </c>
      <c r="B693" s="183" t="s">
        <v>15892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16037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15893</v>
      </c>
      <c r="C694" s="199" t="s">
        <v>15894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18985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15895</v>
      </c>
    </row>
    <row r="695" spans="1:16" s="827" customFormat="1">
      <c r="A695" s="183">
        <v>20200302</v>
      </c>
      <c r="B695" s="183" t="s">
        <v>15896</v>
      </c>
      <c r="C695" s="183" t="s">
        <v>15897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16023</v>
      </c>
      <c r="I695" s="829" t="s">
        <v>18986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15898</v>
      </c>
    </row>
    <row r="696" spans="1:16" s="827" customFormat="1">
      <c r="A696" s="183">
        <v>20200302</v>
      </c>
      <c r="B696" s="183" t="s">
        <v>15899</v>
      </c>
      <c r="C696" s="199" t="s">
        <v>15900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18987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15901</v>
      </c>
    </row>
    <row r="697" spans="1:16" s="827" customFormat="1">
      <c r="A697" s="183">
        <v>20200302</v>
      </c>
      <c r="B697" s="183" t="s">
        <v>15902</v>
      </c>
      <c r="C697" s="199" t="s">
        <v>15903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16040</v>
      </c>
      <c r="I697" s="829" t="s">
        <v>16041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15904</v>
      </c>
    </row>
    <row r="698" spans="1:16" s="827" customFormat="1">
      <c r="A698" s="183">
        <v>20200406</v>
      </c>
      <c r="B698" s="183" t="s">
        <v>15905</v>
      </c>
      <c r="C698" s="199" t="s">
        <v>15906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18988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15907</v>
      </c>
    </row>
    <row r="699" spans="1:16" s="827" customFormat="1">
      <c r="A699" s="183">
        <v>20200406</v>
      </c>
      <c r="B699" s="183" t="s">
        <v>15908</v>
      </c>
      <c r="C699" s="199" t="s">
        <v>15906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18989</v>
      </c>
      <c r="I699" s="829" t="s">
        <v>18990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15909</v>
      </c>
    </row>
    <row r="700" spans="1:16" s="827" customFormat="1">
      <c r="A700" s="183">
        <v>20200511</v>
      </c>
      <c r="B700" s="183" t="s">
        <v>15910</v>
      </c>
      <c r="C700" s="183" t="s">
        <v>15911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15912</v>
      </c>
    </row>
    <row r="701" spans="1:16" s="827" customFormat="1">
      <c r="A701" s="183">
        <v>20200511</v>
      </c>
      <c r="B701" s="183" t="s">
        <v>15913</v>
      </c>
      <c r="C701" s="199" t="s">
        <v>15914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15915</v>
      </c>
    </row>
    <row r="702" spans="1:16" s="827" customFormat="1">
      <c r="A702" s="183">
        <v>20200511</v>
      </c>
      <c r="B702" s="183" t="s">
        <v>15916</v>
      </c>
      <c r="C702" s="199" t="s">
        <v>15914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15917</v>
      </c>
      <c r="C703" s="199" t="s">
        <v>15918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15919</v>
      </c>
    </row>
    <row r="704" spans="1:16" s="827" customFormat="1">
      <c r="A704" s="183">
        <v>20200511</v>
      </c>
      <c r="B704" s="183" t="s">
        <v>15920</v>
      </c>
      <c r="C704" s="199" t="s">
        <v>15921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15922</v>
      </c>
    </row>
    <row r="705" spans="1:16" s="827" customFormat="1">
      <c r="A705" s="183">
        <v>20200511</v>
      </c>
      <c r="B705" s="183" t="s">
        <v>15923</v>
      </c>
      <c r="C705" s="199" t="s">
        <v>15924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16038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15925</v>
      </c>
    </row>
    <row r="706" spans="1:16" s="827" customFormat="1">
      <c r="A706" s="183">
        <v>20200511</v>
      </c>
      <c r="B706" s="183" t="s">
        <v>15926</v>
      </c>
      <c r="C706" s="199" t="s">
        <v>15927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16055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15928</v>
      </c>
    </row>
    <row r="707" spans="1:16" s="827" customFormat="1">
      <c r="A707" s="183">
        <v>20200511</v>
      </c>
      <c r="B707" s="183" t="s">
        <v>15929</v>
      </c>
      <c r="C707" s="199" t="s">
        <v>15930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16030</v>
      </c>
      <c r="I707" s="829" t="s">
        <v>16032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15931</v>
      </c>
    </row>
    <row r="708" spans="1:16" s="827" customFormat="1">
      <c r="A708" s="183">
        <v>20200526</v>
      </c>
      <c r="B708" s="183" t="s">
        <v>15932</v>
      </c>
      <c r="C708" s="199" t="s">
        <v>15933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18991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15934</v>
      </c>
    </row>
    <row r="709" spans="1:16" s="827" customFormat="1">
      <c r="A709" s="183">
        <v>20200526</v>
      </c>
      <c r="B709" s="183" t="s">
        <v>15935</v>
      </c>
      <c r="C709" s="199" t="s">
        <v>15936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16023</v>
      </c>
      <c r="I709" s="829" t="s">
        <v>18992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15934</v>
      </c>
    </row>
    <row r="710" spans="1:16" s="827" customFormat="1">
      <c r="A710" s="183"/>
      <c r="B710" s="183" t="s">
        <v>15937</v>
      </c>
      <c r="C710" s="199" t="s">
        <v>15938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15939</v>
      </c>
      <c r="C711" s="199" t="s">
        <v>15940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16023</v>
      </c>
      <c r="I711" s="829" t="s">
        <v>18993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15941</v>
      </c>
    </row>
    <row r="712" spans="1:16" s="827" customFormat="1">
      <c r="A712" s="183">
        <v>20200601</v>
      </c>
      <c r="B712" s="183" t="s">
        <v>15942</v>
      </c>
      <c r="C712" s="199" t="s">
        <v>15943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18994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15944</v>
      </c>
    </row>
    <row r="713" spans="1:16" s="827" customFormat="1">
      <c r="A713" s="183">
        <v>20200609</v>
      </c>
      <c r="B713" s="183" t="s">
        <v>15945</v>
      </c>
      <c r="C713" s="199" t="s">
        <v>15921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15922</v>
      </c>
    </row>
    <row r="714" spans="1:16" s="827" customFormat="1">
      <c r="A714" s="183">
        <v>20200609</v>
      </c>
      <c r="B714" s="183" t="s">
        <v>15946</v>
      </c>
      <c r="C714" s="199" t="s">
        <v>15947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16024</v>
      </c>
      <c r="I714" s="829" t="s">
        <v>18995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15948</v>
      </c>
    </row>
    <row r="715" spans="1:16" s="827" customFormat="1">
      <c r="A715" s="183">
        <v>20200609</v>
      </c>
      <c r="B715" s="183" t="s">
        <v>15949</v>
      </c>
      <c r="C715" s="199" t="s">
        <v>15950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16029</v>
      </c>
      <c r="I715" s="829" t="s">
        <v>18996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15951</v>
      </c>
    </row>
    <row r="716" spans="1:16" s="827" customFormat="1">
      <c r="A716" s="183">
        <v>20200609</v>
      </c>
      <c r="B716" s="183" t="s">
        <v>15952</v>
      </c>
      <c r="C716" s="199" t="s">
        <v>15953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16042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15954</v>
      </c>
    </row>
    <row r="717" spans="1:16" s="827" customFormat="1">
      <c r="A717" s="183">
        <v>20200804</v>
      </c>
      <c r="B717" s="183" t="s">
        <v>15955</v>
      </c>
      <c r="C717" s="183" t="s">
        <v>15956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16043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15957</v>
      </c>
      <c r="C718" s="199" t="s">
        <v>15958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16039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15959</v>
      </c>
    </row>
    <row r="719" spans="1:16" s="827" customFormat="1">
      <c r="A719" s="183">
        <v>20200804</v>
      </c>
      <c r="B719" s="183" t="s">
        <v>15960</v>
      </c>
      <c r="C719" s="199" t="s">
        <v>15961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16033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15962</v>
      </c>
    </row>
    <row r="720" spans="1:16" s="827" customFormat="1">
      <c r="A720" s="183">
        <v>20200804</v>
      </c>
      <c r="B720" s="183" t="s">
        <v>15963</v>
      </c>
      <c r="C720" s="199" t="s">
        <v>15964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18997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15965</v>
      </c>
    </row>
    <row r="721" spans="1:16" s="827" customFormat="1">
      <c r="A721" s="183">
        <v>20200810</v>
      </c>
      <c r="B721" s="183" t="s">
        <v>15966</v>
      </c>
      <c r="C721" s="199" t="s">
        <v>15967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16047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15968</v>
      </c>
    </row>
    <row r="722" spans="1:16" s="827" customFormat="1">
      <c r="A722" s="183">
        <v>20200817</v>
      </c>
      <c r="B722" s="183" t="s">
        <v>15969</v>
      </c>
      <c r="C722" s="199" t="s">
        <v>15970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15971</v>
      </c>
    </row>
    <row r="723" spans="1:16" s="827" customFormat="1">
      <c r="A723" s="183">
        <v>20200817</v>
      </c>
      <c r="B723" s="183" t="s">
        <v>15972</v>
      </c>
      <c r="C723" s="199" t="s">
        <v>15973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15974</v>
      </c>
    </row>
    <row r="724" spans="1:16" s="827" customFormat="1">
      <c r="A724" s="183">
        <v>20200817</v>
      </c>
      <c r="B724" s="183" t="s">
        <v>15975</v>
      </c>
      <c r="C724" s="199" t="s">
        <v>15976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16029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15977</v>
      </c>
    </row>
    <row r="725" spans="1:16" s="827" customFormat="1">
      <c r="A725" s="183">
        <v>20200817</v>
      </c>
      <c r="B725" s="183" t="s">
        <v>15978</v>
      </c>
      <c r="C725" s="199" t="s">
        <v>15979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15980</v>
      </c>
    </row>
    <row r="726" spans="1:16" s="827" customFormat="1">
      <c r="A726" s="183">
        <v>20200817</v>
      </c>
      <c r="B726" s="183" t="s">
        <v>15981</v>
      </c>
      <c r="C726" s="199" t="s">
        <v>15982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15983</v>
      </c>
      <c r="C727" s="199" t="s">
        <v>15984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16025</v>
      </c>
      <c r="I727" s="829" t="s">
        <v>18998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15985</v>
      </c>
    </row>
    <row r="728" spans="1:16" s="827" customFormat="1">
      <c r="A728" s="183">
        <v>20200819</v>
      </c>
      <c r="B728" s="183" t="s">
        <v>15986</v>
      </c>
      <c r="C728" s="199" t="s">
        <v>15987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16026</v>
      </c>
      <c r="I728" s="829" t="s">
        <v>18999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15988</v>
      </c>
    </row>
    <row r="729" spans="1:16" s="827" customFormat="1">
      <c r="A729" s="183">
        <v>20200831</v>
      </c>
      <c r="B729" s="183" t="s">
        <v>15989</v>
      </c>
      <c r="C729" s="199" t="s">
        <v>15970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16048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15990</v>
      </c>
      <c r="C730" s="199" t="s">
        <v>15973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16050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15991</v>
      </c>
      <c r="C731" s="199" t="s">
        <v>15992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16049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15971</v>
      </c>
    </row>
    <row r="732" spans="1:16" s="827" customFormat="1">
      <c r="A732" s="183">
        <v>20200831</v>
      </c>
      <c r="B732" s="183" t="s">
        <v>15993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16051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15994</v>
      </c>
    </row>
    <row r="733" spans="1:16" s="827" customFormat="1">
      <c r="A733" s="183">
        <v>20201022</v>
      </c>
      <c r="B733" s="183" t="s">
        <v>15995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15996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16036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15997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15998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15999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16052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16000</v>
      </c>
      <c r="C738" s="199" t="s">
        <v>16001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16002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16053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16003</v>
      </c>
      <c r="C740" s="183" t="s">
        <v>16004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16005</v>
      </c>
    </row>
    <row r="741" spans="1:16" s="827" customFormat="1">
      <c r="A741" s="183">
        <v>20201105</v>
      </c>
      <c r="B741" s="183" t="s">
        <v>16006</v>
      </c>
      <c r="C741" s="199" t="s">
        <v>16007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16044</v>
      </c>
      <c r="I741" s="829" t="s">
        <v>16045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16008</v>
      </c>
    </row>
    <row r="742" spans="1:16" s="827" customFormat="1">
      <c r="A742" s="183">
        <v>20201105</v>
      </c>
      <c r="B742" s="183" t="s">
        <v>16009</v>
      </c>
      <c r="C742" s="199" t="s">
        <v>19207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19000</v>
      </c>
      <c r="I742" s="866"/>
      <c r="M742" s="350">
        <f t="shared" si="64"/>
        <v>0</v>
      </c>
      <c r="O742" s="351">
        <f t="shared" si="65"/>
        <v>13500</v>
      </c>
      <c r="P742" s="828" t="s">
        <v>16010</v>
      </c>
    </row>
    <row r="743" spans="1:16" s="827" customFormat="1">
      <c r="A743" s="183">
        <v>20201105</v>
      </c>
      <c r="B743" s="183" t="s">
        <v>16011</v>
      </c>
      <c r="C743" s="199" t="s">
        <v>16012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16013</v>
      </c>
    </row>
    <row r="744" spans="1:16" s="827" customFormat="1">
      <c r="A744" s="183">
        <v>20201120</v>
      </c>
      <c r="B744" s="183" t="s">
        <v>16014</v>
      </c>
      <c r="C744" s="199" t="s">
        <v>16015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16027</v>
      </c>
      <c r="I744" s="829" t="s">
        <v>19001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16016</v>
      </c>
    </row>
    <row r="745" spans="1:16" s="827" customFormat="1">
      <c r="A745" s="183">
        <v>20201125</v>
      </c>
      <c r="B745" s="183" t="s">
        <v>16017</v>
      </c>
      <c r="C745" s="199" t="s">
        <v>16018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16028</v>
      </c>
      <c r="I745" s="866"/>
      <c r="M745" s="350">
        <f t="shared" si="64"/>
        <v>0</v>
      </c>
      <c r="O745" s="351">
        <f t="shared" si="65"/>
        <v>95760</v>
      </c>
      <c r="P745" s="828" t="s">
        <v>16019</v>
      </c>
    </row>
    <row r="746" spans="1:16" s="827" customFormat="1">
      <c r="A746" s="183">
        <v>20201125</v>
      </c>
      <c r="B746" s="183" t="s">
        <v>16020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16021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39" t="s">
        <v>5782</v>
      </c>
      <c r="I13" s="939"/>
      <c r="J13" s="939"/>
      <c r="K13" s="939"/>
      <c r="M13" s="939" t="s">
        <v>5783</v>
      </c>
      <c r="N13" s="940"/>
      <c r="O13" s="940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39" t="s">
        <v>5790</v>
      </c>
      <c r="N22" s="940"/>
      <c r="O22" s="940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39" t="s">
        <v>5797</v>
      </c>
      <c r="N28" s="939"/>
      <c r="O28" s="939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39" t="s">
        <v>5798</v>
      </c>
      <c r="N34" s="939"/>
      <c r="O34" s="939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39" t="s">
        <v>5800</v>
      </c>
      <c r="N38" s="939"/>
      <c r="O38" s="939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39" t="s">
        <v>5801</v>
      </c>
      <c r="N44" s="939"/>
      <c r="O44" s="939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" activePane="bottomLeft" state="frozen"/>
      <selection pane="bottomLeft" activeCell="O17" sqref="O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39" t="s">
        <v>5782</v>
      </c>
      <c r="J12" s="939"/>
      <c r="K12" s="939"/>
      <c r="M12" s="939" t="s">
        <v>5783</v>
      </c>
      <c r="N12" s="940"/>
      <c r="O12" s="940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39" t="s">
        <v>5790</v>
      </c>
      <c r="N21" s="940"/>
      <c r="O21" s="940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39" t="s">
        <v>5797</v>
      </c>
      <c r="N27" s="939"/>
      <c r="O27" s="939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39" t="s">
        <v>5798</v>
      </c>
      <c r="N33" s="939"/>
      <c r="O33" s="939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39" t="s">
        <v>5800</v>
      </c>
      <c r="N37" s="939"/>
      <c r="O37" s="939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39" t="s">
        <v>5801</v>
      </c>
      <c r="N43" s="939"/>
      <c r="O43" s="939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98" activePane="bottomLeft" state="frozen"/>
      <selection pane="bottomLeft" activeCell="O97" sqref="O9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39" t="s">
        <v>5782</v>
      </c>
      <c r="J11" s="939"/>
      <c r="K11" s="939"/>
      <c r="M11" s="939" t="s">
        <v>5783</v>
      </c>
      <c r="N11" s="940"/>
      <c r="O11" s="940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39" t="s">
        <v>5790</v>
      </c>
      <c r="N20" s="940"/>
      <c r="O20" s="940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39" t="s">
        <v>5797</v>
      </c>
      <c r="N26" s="939"/>
      <c r="O26" s="939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39" t="s">
        <v>5798</v>
      </c>
      <c r="N32" s="939"/>
      <c r="O32" s="939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39" t="s">
        <v>5800</v>
      </c>
      <c r="N36" s="939"/>
      <c r="O36" s="939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39" t="s">
        <v>5801</v>
      </c>
      <c r="N42" s="939"/>
      <c r="O42" s="939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2"/>
  <sheetViews>
    <sheetView zoomScaleNormal="100" workbookViewId="0">
      <pane ySplit="1" topLeftCell="A98" activePane="bottomLeft" state="frozen"/>
      <selection pane="bottomLeft" activeCell="E104" sqref="E10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" style="61" customWidth="1"/>
    <col min="5" max="5" width="14.875" style="234" bestFit="1" customWidth="1"/>
    <col min="6" max="6" width="13.875" style="771" customWidth="1"/>
    <col min="7" max="7" width="9.125" style="771" bestFit="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9.125" style="771" bestFit="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19118</v>
      </c>
      <c r="B2" s="811">
        <v>1111</v>
      </c>
      <c r="C2" t="s">
        <v>876</v>
      </c>
      <c r="D2" s="799" t="s">
        <v>19175</v>
      </c>
      <c r="E2" s="236">
        <f>余額!G2</f>
        <v>5075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803"/>
    </row>
    <row r="3" spans="1:16" s="187" customFormat="1">
      <c r="A3" s="812" t="s">
        <v>19118</v>
      </c>
      <c r="B3" s="811">
        <v>1112</v>
      </c>
      <c r="C3" s="61" t="s">
        <v>246</v>
      </c>
      <c r="D3" s="799" t="s">
        <v>19175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>(SUMIF($B$2:$B$202,I3,$E$2:$E$202)-SUMIF($B$2:$B$202,I3,$F$2:$F$202))</f>
        <v>6046</v>
      </c>
      <c r="M3" s="578">
        <v>2123</v>
      </c>
      <c r="N3" s="300" t="s">
        <v>1214</v>
      </c>
      <c r="O3" s="643">
        <f>-(SUMIF($B$2:$B$202,M3,$E$2:$E$202)-SUMIF($B$2:$B$202,M3,$F$2:$F$202))</f>
        <v>28331.003999999724</v>
      </c>
      <c r="P3" s="803"/>
    </row>
    <row r="4" spans="1:16" s="187" customFormat="1">
      <c r="A4" s="812" t="s">
        <v>19118</v>
      </c>
      <c r="B4" s="811">
        <v>1112</v>
      </c>
      <c r="C4" s="166" t="s">
        <v>247</v>
      </c>
      <c r="D4" s="799" t="s">
        <v>19175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>(SUMIF($B$2:$B$202,I4,$E$2:$E$202)-SUMIF($B$2:$B$202,I4,$F$2:$F$202))</f>
        <v>241981</v>
      </c>
      <c r="M4" s="579">
        <v>2131</v>
      </c>
      <c r="N4" s="299" t="s">
        <v>4887</v>
      </c>
      <c r="O4" s="643">
        <f>-(SUMIF($B$2:$B$202,M4,$E$2:$E$202)-SUMIF($B$2:$B$202,M4,$F$2:$F$202))</f>
        <v>565110</v>
      </c>
      <c r="P4" s="803"/>
    </row>
    <row r="5" spans="1:16" s="187" customFormat="1">
      <c r="A5" s="812" t="s">
        <v>19118</v>
      </c>
      <c r="B5" s="811">
        <v>1112</v>
      </c>
      <c r="C5" s="175" t="s">
        <v>4958</v>
      </c>
      <c r="D5" s="799" t="s">
        <v>19175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>(SUMIF($B$2:$B$202,I5,$E$2:$E$202)-SUMIF($B$2:$B$202,I5,$F$2:$F$202))</f>
        <v>1614030</v>
      </c>
      <c r="M5" s="647">
        <v>2192</v>
      </c>
      <c r="N5" s="314" t="s">
        <v>18</v>
      </c>
      <c r="O5" s="643">
        <f>-(SUMIF($B$2:$B$202,M5,$E$2:$E$202)-SUMIF($B$2:$B$202,M5,$F$2:$F$202))</f>
        <v>-184261.00399999996</v>
      </c>
    </row>
    <row r="6" spans="1:16">
      <c r="A6" s="812" t="s">
        <v>19118</v>
      </c>
      <c r="B6" s="811">
        <v>1121</v>
      </c>
      <c r="C6" s="61" t="s">
        <v>2917</v>
      </c>
      <c r="D6" s="799" t="s">
        <v>19175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>(SUMIF($B$2:$B$202,I6,$E$2:$E$202)-SUMIF($B$2:$B$202,I6,$F$2:$F$202))</f>
        <v>345105</v>
      </c>
      <c r="L6" s="187"/>
      <c r="M6" s="579">
        <v>2194</v>
      </c>
      <c r="N6" s="648" t="s">
        <v>1216</v>
      </c>
      <c r="O6" s="643">
        <f>-(SUMIF($B$2:$B$202,M6,$E$2:$E$202)-SUMIF($B$2:$B$202,M6,$F$2:$F$202))</f>
        <v>2142</v>
      </c>
      <c r="P6" s="187"/>
    </row>
    <row r="7" spans="1:16">
      <c r="A7" s="812" t="s">
        <v>19118</v>
      </c>
      <c r="B7" s="577">
        <v>1123</v>
      </c>
      <c r="C7" s="311" t="s">
        <v>3638</v>
      </c>
      <c r="D7" s="799" t="s">
        <v>19175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>(SUMIF($B$2:$B$202,I7,$E$2:$E$202)-SUMIF($B$2:$B$202,I7,$F$2:$F$202))</f>
        <v>721544</v>
      </c>
      <c r="L7" s="187"/>
      <c r="M7" s="579">
        <v>3110</v>
      </c>
      <c r="N7" s="648" t="s">
        <v>4857</v>
      </c>
      <c r="O7" s="643">
        <f>-(SUMIF($B$2:$B$202,M7,$E$2:$E$202)-SUMIF($B$2:$B$202,M7,$F$2:$F$202))</f>
        <v>5000000</v>
      </c>
    </row>
    <row r="8" spans="1:16">
      <c r="A8" s="812" t="s">
        <v>19118</v>
      </c>
      <c r="B8" s="578">
        <v>1130</v>
      </c>
      <c r="C8" s="300" t="s">
        <v>3889</v>
      </c>
      <c r="D8" s="799" t="s">
        <v>19175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>(SUMIF($B$2:$B$202,I8,$E$2:$E$202)-SUMIF($B$2:$B$202,I8,$F$2:$F$202))</f>
        <v>-8088</v>
      </c>
      <c r="L8" s="187"/>
      <c r="M8" s="579">
        <v>3432</v>
      </c>
      <c r="N8" s="648" t="s">
        <v>10184</v>
      </c>
      <c r="O8" s="643">
        <f>-(SUMIF($B$2:$B$202,M8,$E$2:$E$202)-SUMIF($B$2:$B$202,M8,$F$2:$F$202))</f>
        <v>-1580382</v>
      </c>
    </row>
    <row r="9" spans="1:16">
      <c r="A9" s="812" t="s">
        <v>19118</v>
      </c>
      <c r="B9" s="578">
        <v>1901</v>
      </c>
      <c r="C9" s="300" t="s">
        <v>4856</v>
      </c>
      <c r="D9" s="799" t="s">
        <v>19175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>(SUMIF($B$2:$B$202,I9,$E$2:$E$202)-SUMIF($B$2:$B$202,I9,$F$2:$F$202))</f>
        <v>30000</v>
      </c>
      <c r="L9" s="187"/>
      <c r="M9" s="336">
        <v>3440</v>
      </c>
      <c r="N9" s="648" t="s">
        <v>4861</v>
      </c>
      <c r="O9" s="643">
        <f>K34</f>
        <v>-1804</v>
      </c>
    </row>
    <row r="10" spans="1:16">
      <c r="A10" s="812" t="s">
        <v>19118</v>
      </c>
      <c r="B10" s="578">
        <v>2123</v>
      </c>
      <c r="C10" s="300" t="s">
        <v>595</v>
      </c>
      <c r="D10" s="799" t="s">
        <v>19175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2950618</v>
      </c>
      <c r="L10" s="187"/>
      <c r="M10" s="336">
        <v>9000</v>
      </c>
      <c r="N10" s="648" t="s">
        <v>5789</v>
      </c>
      <c r="O10" s="643">
        <f>SUM(O3:O9)</f>
        <v>3829136</v>
      </c>
      <c r="P10" s="581">
        <f>K10-O10</f>
        <v>-878518</v>
      </c>
    </row>
    <row r="11" spans="1:16">
      <c r="A11" s="812" t="s">
        <v>19118</v>
      </c>
      <c r="B11" s="578">
        <v>2194</v>
      </c>
      <c r="C11" s="311" t="s">
        <v>244</v>
      </c>
      <c r="D11" s="799" t="s">
        <v>19175</v>
      </c>
      <c r="E11" s="236"/>
      <c r="F11" s="236">
        <f>余額!G48</f>
        <v>43064</v>
      </c>
      <c r="I11" s="939" t="s">
        <v>5782</v>
      </c>
      <c r="J11" s="939"/>
      <c r="K11" s="939"/>
      <c r="M11" s="939" t="s">
        <v>5783</v>
      </c>
      <c r="N11" s="940"/>
      <c r="O11" s="940"/>
    </row>
    <row r="12" spans="1:16">
      <c r="A12" s="812" t="s">
        <v>19118</v>
      </c>
      <c r="B12" s="578">
        <v>3110</v>
      </c>
      <c r="C12" s="311" t="s">
        <v>4882</v>
      </c>
      <c r="D12" s="799" t="s">
        <v>19175</v>
      </c>
      <c r="E12" s="236"/>
      <c r="F12" s="235">
        <v>5000000</v>
      </c>
      <c r="I12" s="583">
        <v>4201</v>
      </c>
      <c r="J12" s="582" t="s">
        <v>5756</v>
      </c>
      <c r="K12" s="643">
        <f>-(SUMIF($B$2:$B$202,I12,$E$2:$E$202)-SUMIF($B$2:$B$202,I12,$F$2:$F$202))</f>
        <v>2753257</v>
      </c>
      <c r="M12" s="583"/>
      <c r="N12" s="582" t="s">
        <v>5752</v>
      </c>
      <c r="O12" s="643">
        <f>K12</f>
        <v>2753257</v>
      </c>
    </row>
    <row r="13" spans="1:16">
      <c r="A13" s="812" t="s">
        <v>19118</v>
      </c>
      <c r="B13" s="578">
        <v>3432</v>
      </c>
      <c r="C13" s="311" t="s">
        <v>4883</v>
      </c>
      <c r="D13" s="799" t="s">
        <v>19175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-(SUMIF($B$2:$B$202,I13,$E$2:$E$202)-SUMIF($B$2:$B$202,I13,$F$2:$F$202))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-(SUMIF($B$2:$B$202,I14,$E$2:$E$202)-SUMIF($B$2:$B$202,I14,$F$2:$F$202))</f>
        <v>0</v>
      </c>
      <c r="M14" s="583"/>
      <c r="N14" s="582" t="s">
        <v>5784</v>
      </c>
      <c r="O14" s="187">
        <f>SUM(O15:O18)</f>
        <v>35000</v>
      </c>
    </row>
    <row r="15" spans="1:16">
      <c r="A15" s="812" t="s">
        <v>19119</v>
      </c>
      <c r="B15" s="811">
        <v>1123</v>
      </c>
      <c r="C15" t="s">
        <v>3638</v>
      </c>
      <c r="D15" s="799" t="s">
        <v>19120</v>
      </c>
      <c r="E15" s="575">
        <v>2906670</v>
      </c>
      <c r="F15" s="229"/>
      <c r="I15" s="583"/>
      <c r="J15" s="582" t="s">
        <v>5755</v>
      </c>
      <c r="K15" s="643">
        <f>K12-K13-K14</f>
        <v>2753257</v>
      </c>
      <c r="M15" s="583" t="s">
        <v>5740</v>
      </c>
      <c r="N15" s="582" t="s">
        <v>10165</v>
      </c>
      <c r="O15" s="803">
        <f>-'6正'!O19</f>
        <v>0</v>
      </c>
    </row>
    <row r="16" spans="1:16">
      <c r="A16" s="812" t="s">
        <v>19119</v>
      </c>
      <c r="B16" s="811">
        <v>4201</v>
      </c>
      <c r="C16" s="175" t="s">
        <v>337</v>
      </c>
      <c r="D16" s="799" t="s">
        <v>19120</v>
      </c>
      <c r="E16" s="229"/>
      <c r="F16" s="236">
        <v>2768257</v>
      </c>
      <c r="I16" s="583"/>
      <c r="J16" s="582" t="s">
        <v>5762</v>
      </c>
      <c r="K16" s="644">
        <f>O24</f>
        <v>123147</v>
      </c>
      <c r="M16" s="583" t="s">
        <v>5740</v>
      </c>
      <c r="N16" s="582" t="s">
        <v>10166</v>
      </c>
      <c r="O16" s="649">
        <v>465000</v>
      </c>
    </row>
    <row r="17" spans="1:16">
      <c r="A17" s="812" t="s">
        <v>19119</v>
      </c>
      <c r="B17" s="811">
        <v>2194</v>
      </c>
      <c r="C17" s="175" t="s">
        <v>244</v>
      </c>
      <c r="D17" s="799" t="s">
        <v>19120</v>
      </c>
      <c r="E17" s="229"/>
      <c r="F17" s="236">
        <v>138413</v>
      </c>
      <c r="I17" s="583"/>
      <c r="J17" s="582" t="s">
        <v>5763</v>
      </c>
      <c r="K17" s="644">
        <f>K15-K16</f>
        <v>2630110</v>
      </c>
      <c r="M17" s="583" t="s">
        <v>5741</v>
      </c>
      <c r="N17" s="582" t="s">
        <v>10164</v>
      </c>
      <c r="O17" s="650"/>
    </row>
    <row r="18" spans="1:16">
      <c r="A18" s="812" t="s">
        <v>19119</v>
      </c>
      <c r="B18" s="811">
        <v>4201</v>
      </c>
      <c r="C18" s="313" t="s">
        <v>1309</v>
      </c>
      <c r="D18" t="s">
        <v>19176</v>
      </c>
      <c r="E18" s="172"/>
      <c r="F18" s="162"/>
      <c r="G18" s="187"/>
      <c r="I18" s="583"/>
      <c r="J18" s="582" t="s">
        <v>5764</v>
      </c>
      <c r="K18" s="606">
        <f>K17/K$15</f>
        <v>0.95527224665187449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-50000</v>
      </c>
    </row>
    <row r="19" spans="1:16">
      <c r="A19" s="812" t="s">
        <v>19119</v>
      </c>
      <c r="B19" s="577">
        <v>2131</v>
      </c>
      <c r="C19" s="560" t="s">
        <v>4953</v>
      </c>
      <c r="D19" t="s">
        <v>19176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2631958</v>
      </c>
    </row>
    <row r="20" spans="1:16">
      <c r="A20" s="812" t="s">
        <v>19119</v>
      </c>
      <c r="B20" s="811">
        <v>2131</v>
      </c>
      <c r="C20" s="310" t="s">
        <v>1308</v>
      </c>
      <c r="D20" t="s">
        <v>19121</v>
      </c>
      <c r="E20" s="172"/>
      <c r="F20" s="162"/>
      <c r="G20" s="233"/>
      <c r="I20" s="583"/>
      <c r="J20" s="582" t="s">
        <v>5766</v>
      </c>
      <c r="K20" s="606">
        <f>K19/K$15</f>
        <v>0.95594345170102168</v>
      </c>
      <c r="M20" s="939" t="s">
        <v>5790</v>
      </c>
      <c r="N20" s="940"/>
      <c r="O20" s="940"/>
    </row>
    <row r="21" spans="1:16">
      <c r="A21" s="812" t="s">
        <v>19119</v>
      </c>
      <c r="B21" s="811">
        <v>4201</v>
      </c>
      <c r="C21" s="259" t="s">
        <v>337</v>
      </c>
      <c r="D21" t="s">
        <v>19121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>(SUMIF($B$2:$B$202,I21,$E$2:$E$202)-SUMIF($B$2:$B$202,I21,$F$2:$F$202))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>(SUMIF($B$2:$B$202,I22,$E$2:$E$202)-SUMIF($B$2:$B$202,I22,$F$2:$F$202))</f>
        <v>240000</v>
      </c>
      <c r="M22" s="583">
        <v>5201</v>
      </c>
      <c r="N22" s="582" t="s">
        <v>5792</v>
      </c>
      <c r="O22" s="771">
        <f>SUMIF($B$2:$B$202,M22,$E$2:$E$202)</f>
        <v>149845</v>
      </c>
    </row>
    <row r="23" spans="1:16">
      <c r="A23" s="812" t="s">
        <v>19122</v>
      </c>
      <c r="B23" s="578">
        <v>1121</v>
      </c>
      <c r="C23" s="61" t="s">
        <v>2917</v>
      </c>
      <c r="D23" s="799" t="s">
        <v>19123</v>
      </c>
      <c r="E23" s="235">
        <v>1544205</v>
      </c>
      <c r="F23" s="803"/>
      <c r="I23" s="583">
        <v>6203</v>
      </c>
      <c r="J23" s="582" t="s">
        <v>5769</v>
      </c>
      <c r="K23" s="643">
        <f>(SUMIF($B$2:$B$202,I23,$E$2:$E$202)-SUMIF($B$2:$B$202,I23,$F$2:$F$202))</f>
        <v>647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19122</v>
      </c>
      <c r="B24" s="578">
        <v>1121</v>
      </c>
      <c r="C24" s="61" t="s">
        <v>2917</v>
      </c>
      <c r="D24" s="799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>(SUMIF($B$2:$B$202,I24,$E$2:$E$202)-SUMIF($B$2:$B$202,I24,$F$2:$F$202))</f>
        <v>5944</v>
      </c>
      <c r="N24" s="582" t="s">
        <v>5794</v>
      </c>
      <c r="O24" s="771">
        <f>SUM(O21:O23)</f>
        <v>123147</v>
      </c>
    </row>
    <row r="25" spans="1:16">
      <c r="A25" s="812" t="s">
        <v>19122</v>
      </c>
      <c r="B25" s="578">
        <v>2131</v>
      </c>
      <c r="C25" s="61" t="s">
        <v>1308</v>
      </c>
      <c r="D25" s="799" t="s">
        <v>15121</v>
      </c>
      <c r="E25" s="235">
        <f>20475*14+16380*3</f>
        <v>335790</v>
      </c>
      <c r="F25" s="803"/>
      <c r="I25" s="583">
        <v>6207</v>
      </c>
      <c r="J25" s="582" t="s">
        <v>5771</v>
      </c>
      <c r="K25" s="771">
        <f>(SUMIF($B$2:$B$202,I25,$E$2:$E$202)-SUMIF($B$2:$B$202,I25,$F$2:$F$202))</f>
        <v>61901</v>
      </c>
    </row>
    <row r="26" spans="1:16">
      <c r="A26" s="812" t="s">
        <v>19122</v>
      </c>
      <c r="B26" s="811">
        <v>1123</v>
      </c>
      <c r="C26" s="806" t="s">
        <v>242</v>
      </c>
      <c r="D26" s="799" t="s">
        <v>19125</v>
      </c>
      <c r="E26" s="803"/>
      <c r="F26" s="235">
        <v>1544205</v>
      </c>
      <c r="I26" s="583">
        <v>6209</v>
      </c>
      <c r="J26" s="582" t="s">
        <v>5772</v>
      </c>
      <c r="K26" s="771">
        <f>(SUMIF($B$2:$B$202,I26,$E$2:$E$202)-SUMIF($B$2:$B$202,I26,$F$2:$F$202))</f>
        <v>3745</v>
      </c>
      <c r="M26" s="939" t="s">
        <v>5797</v>
      </c>
      <c r="N26" s="939"/>
      <c r="O26" s="939"/>
    </row>
    <row r="27" spans="1:16">
      <c r="A27" s="812" t="s">
        <v>19122</v>
      </c>
      <c r="B27" s="811">
        <v>1123</v>
      </c>
      <c r="C27" s="806" t="s">
        <v>242</v>
      </c>
      <c r="D27" s="799" t="s">
        <v>19126</v>
      </c>
      <c r="E27" s="803"/>
      <c r="F27" s="235">
        <v>315315</v>
      </c>
      <c r="H27" s="580"/>
      <c r="I27" s="583">
        <v>6213</v>
      </c>
      <c r="J27" s="582" t="s">
        <v>5773</v>
      </c>
      <c r="K27" s="771">
        <f>(SUMIF($B$2:$B$202,I27,$E$2:$E$202)-SUMIF($B$2:$B$202,I27,$F$2:$F$202))</f>
        <v>11065</v>
      </c>
      <c r="M27" s="230">
        <v>6215</v>
      </c>
      <c r="N27" s="582" t="s">
        <v>1220</v>
      </c>
      <c r="O27" s="771">
        <f>(SUMIF($B$2:$B$202,M27,$E$2:$E$202)-SUMIF($B$2:$B$202,M27,$F$2:$F$202))</f>
        <v>1806</v>
      </c>
    </row>
    <row r="28" spans="1:16">
      <c r="A28" s="812" t="s">
        <v>19122</v>
      </c>
      <c r="B28" s="578">
        <v>2131</v>
      </c>
      <c r="C28" s="806" t="s">
        <v>423</v>
      </c>
      <c r="D28" s="799" t="s">
        <v>19127</v>
      </c>
      <c r="E28" s="803"/>
      <c r="F28" s="235">
        <f>20475*7+20475*7+20475*7+16380*7+20475*1</f>
        <v>565110</v>
      </c>
      <c r="G28" s="233"/>
      <c r="I28" s="583">
        <v>6214</v>
      </c>
      <c r="J28" s="582" t="s">
        <v>5774</v>
      </c>
      <c r="K28" s="771">
        <f>(SUMIF($B$2:$B$202,I28,$E$2:$E$202)-SUMIF($B$2:$B$202,I28,$F$2:$F$202))</f>
        <v>255338</v>
      </c>
      <c r="M28" s="230">
        <v>6230</v>
      </c>
      <c r="N28" s="582" t="s">
        <v>1221</v>
      </c>
      <c r="O28" s="771">
        <f>(SUMIF($B$2:$B$202,M28,$E$2:$E$202)-SUMIF($B$2:$B$202,M28,$F$2:$F$202))</f>
        <v>2096</v>
      </c>
    </row>
    <row r="29" spans="1:16">
      <c r="A29" s="812" t="s">
        <v>19122</v>
      </c>
      <c r="B29" s="578">
        <v>1121</v>
      </c>
      <c r="C29" s="61" t="s">
        <v>2917</v>
      </c>
      <c r="D29" s="799" t="s">
        <v>15206</v>
      </c>
      <c r="E29" s="235">
        <v>259020</v>
      </c>
      <c r="F29" s="803"/>
      <c r="G29" s="679"/>
      <c r="I29" s="583">
        <v>6219</v>
      </c>
      <c r="J29" s="582" t="s">
        <v>5775</v>
      </c>
      <c r="K29" s="771">
        <f>(SUMIF($B$2:$B$202,I29,$E$2:$E$202)-SUMIF($B$2:$B$202,I29,$F$2:$F$202))</f>
        <v>115200</v>
      </c>
      <c r="M29" s="230">
        <v>6232</v>
      </c>
      <c r="N29" s="582" t="s">
        <v>1218</v>
      </c>
      <c r="O29" s="771">
        <f>(SUMIF($B$2:$B$202,M29,$E$2:$E$202)-SUMIF($B$2:$B$202,M29,$F$2:$F$202))</f>
        <v>17616</v>
      </c>
    </row>
    <row r="30" spans="1:16">
      <c r="A30" s="812" t="s">
        <v>19122</v>
      </c>
      <c r="B30" s="811">
        <v>1123</v>
      </c>
      <c r="C30" s="806" t="s">
        <v>242</v>
      </c>
      <c r="D30" s="799" t="s">
        <v>19124</v>
      </c>
      <c r="E30" s="803"/>
      <c r="F30" s="574">
        <f>E29</f>
        <v>259020</v>
      </c>
      <c r="I30" s="583"/>
      <c r="J30" s="582" t="s">
        <v>5776</v>
      </c>
      <c r="K30" s="771">
        <f>O30</f>
        <v>21518</v>
      </c>
      <c r="N30" s="582" t="s">
        <v>2684</v>
      </c>
      <c r="O30" s="771">
        <f>SUM(O27:O29)</f>
        <v>21518</v>
      </c>
      <c r="P30" s="581">
        <f>K30-O30</f>
        <v>0</v>
      </c>
    </row>
    <row r="31" spans="1:16">
      <c r="A31" s="812" t="s">
        <v>19122</v>
      </c>
      <c r="B31" s="577" t="s">
        <v>4859</v>
      </c>
      <c r="C31" s="61" t="s">
        <v>246</v>
      </c>
      <c r="D31" s="299" t="s">
        <v>19204</v>
      </c>
      <c r="E31" s="236">
        <v>1941945</v>
      </c>
      <c r="F31" s="187"/>
      <c r="J31" s="582" t="s">
        <v>5777</v>
      </c>
      <c r="K31" s="771">
        <f>K17-K19</f>
        <v>-1848</v>
      </c>
      <c r="N31" s="582"/>
      <c r="O31" s="233"/>
    </row>
    <row r="32" spans="1:16">
      <c r="A32" s="812" t="s">
        <v>19122</v>
      </c>
      <c r="B32" s="577" t="s">
        <v>4860</v>
      </c>
      <c r="C32" s="231" t="s">
        <v>243</v>
      </c>
      <c r="D32" s="299" t="s">
        <v>19204</v>
      </c>
      <c r="E32" s="229"/>
      <c r="F32" s="575">
        <f>E31</f>
        <v>1941945</v>
      </c>
      <c r="G32" s="581">
        <f>SUM(E23:E32)-SUM(F23:F32)</f>
        <v>0</v>
      </c>
      <c r="J32" s="582" t="s">
        <v>5778</v>
      </c>
      <c r="K32" s="606">
        <f>K31/K$15</f>
        <v>-6.712050491472463E-4</v>
      </c>
      <c r="M32" s="939" t="s">
        <v>5798</v>
      </c>
      <c r="N32" s="939"/>
      <c r="O32" s="939"/>
    </row>
    <row r="33" spans="1:16">
      <c r="B33" s="577"/>
      <c r="C33" s="231"/>
      <c r="D33" s="299"/>
      <c r="E33" s="229"/>
      <c r="F33" s="229"/>
      <c r="G33" s="229"/>
      <c r="I33" s="583">
        <v>7101</v>
      </c>
      <c r="J33" s="582" t="s">
        <v>5779</v>
      </c>
      <c r="K33" s="771">
        <f>-(SUMIF($B$2:$B$202,I33,$E$2:$E$202)-SUMIF($B$2:$B$202,I33,$F$2:$F$202))</f>
        <v>44</v>
      </c>
      <c r="N33" s="582" t="s">
        <v>5795</v>
      </c>
      <c r="O33" s="771">
        <f>4*12</f>
        <v>48</v>
      </c>
    </row>
    <row r="34" spans="1:16">
      <c r="A34" s="812" t="s">
        <v>19128</v>
      </c>
      <c r="B34" s="578">
        <v>1112</v>
      </c>
      <c r="C34" s="61" t="s">
        <v>246</v>
      </c>
      <c r="D34" s="299" t="s">
        <v>19129</v>
      </c>
      <c r="E34" s="236">
        <v>908727</v>
      </c>
      <c r="F34" s="187"/>
      <c r="J34" s="582" t="s">
        <v>5780</v>
      </c>
      <c r="K34" s="771">
        <f>K31+K33</f>
        <v>-1804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19128</v>
      </c>
      <c r="B35" s="577">
        <v>1112</v>
      </c>
      <c r="C35" s="61" t="s">
        <v>247</v>
      </c>
      <c r="D35" s="299" t="s">
        <v>19129</v>
      </c>
      <c r="E35" s="236">
        <v>39690</v>
      </c>
      <c r="F35" s="236"/>
      <c r="J35" s="582" t="s">
        <v>5781</v>
      </c>
      <c r="K35" s="606">
        <f>K34/(K$15+K$33)</f>
        <v>-6.552135055339028E-4</v>
      </c>
      <c r="M35" s="579"/>
      <c r="N35" s="220"/>
    </row>
    <row r="36" spans="1:16">
      <c r="A36" s="812" t="s">
        <v>19128</v>
      </c>
      <c r="B36" s="578">
        <v>6230</v>
      </c>
      <c r="C36" s="61" t="s">
        <v>1221</v>
      </c>
      <c r="D36" s="299" t="s">
        <v>19210</v>
      </c>
      <c r="E36" s="236">
        <v>183</v>
      </c>
      <c r="F36" s="928"/>
      <c r="M36" s="939" t="s">
        <v>5800</v>
      </c>
      <c r="N36" s="939"/>
      <c r="O36" s="939"/>
    </row>
    <row r="37" spans="1:16">
      <c r="A37" s="812" t="s">
        <v>19128</v>
      </c>
      <c r="B37" s="578">
        <v>1123</v>
      </c>
      <c r="C37" s="806" t="s">
        <v>242</v>
      </c>
      <c r="D37" s="299" t="s">
        <v>19129</v>
      </c>
      <c r="E37" s="229"/>
      <c r="F37" s="600">
        <f>SUM(E34:E36)</f>
        <v>948600</v>
      </c>
      <c r="G37" s="581">
        <f>SUM(E34:E37)-SUM(F34:F37)</f>
        <v>0</v>
      </c>
      <c r="N37" s="582" t="s">
        <v>5747</v>
      </c>
      <c r="O37" s="187">
        <v>1799750</v>
      </c>
    </row>
    <row r="38" spans="1:16">
      <c r="M38" s="583" t="s">
        <v>5741</v>
      </c>
      <c r="N38" s="582" t="s">
        <v>1396</v>
      </c>
      <c r="O38" s="187">
        <v>-71400</v>
      </c>
    </row>
    <row r="39" spans="1:16">
      <c r="A39" s="812" t="s">
        <v>19130</v>
      </c>
      <c r="B39" s="579">
        <v>6201</v>
      </c>
      <c r="C39" s="134" t="s">
        <v>2919</v>
      </c>
      <c r="D39" s="134" t="s">
        <v>19177</v>
      </c>
      <c r="E39" s="239">
        <v>1954600</v>
      </c>
      <c r="F39" s="236"/>
      <c r="M39" s="583" t="s">
        <v>5740</v>
      </c>
      <c r="N39" s="582" t="s">
        <v>1397</v>
      </c>
      <c r="O39" s="187">
        <v>47150</v>
      </c>
    </row>
    <row r="40" spans="1:16">
      <c r="A40" s="812" t="s">
        <v>19130</v>
      </c>
      <c r="B40" s="579">
        <v>6201</v>
      </c>
      <c r="C40" s="134" t="s">
        <v>2919</v>
      </c>
      <c r="D40" s="554" t="s">
        <v>19131</v>
      </c>
      <c r="E40" s="239">
        <v>141350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>
      <c r="A41" s="812" t="s">
        <v>19130</v>
      </c>
      <c r="B41" s="579">
        <v>6201</v>
      </c>
      <c r="C41" s="134" t="s">
        <v>605</v>
      </c>
      <c r="D41" s="554" t="s">
        <v>15126</v>
      </c>
      <c r="E41" s="239"/>
      <c r="F41" s="239">
        <v>179350</v>
      </c>
      <c r="N41" s="582"/>
    </row>
    <row r="42" spans="1:16">
      <c r="A42" s="812" t="s">
        <v>19130</v>
      </c>
      <c r="B42" s="578">
        <v>2123</v>
      </c>
      <c r="C42" s="61" t="s">
        <v>595</v>
      </c>
      <c r="D42" s="134" t="s">
        <v>19132</v>
      </c>
      <c r="E42" s="237"/>
      <c r="F42" s="589">
        <f>E39+E40-F41</f>
        <v>1916600</v>
      </c>
      <c r="M42" s="939" t="s">
        <v>5801</v>
      </c>
      <c r="N42" s="939"/>
      <c r="O42" s="939"/>
    </row>
    <row r="43" spans="1:16">
      <c r="A43" s="812" t="s">
        <v>19130</v>
      </c>
      <c r="B43" s="579">
        <v>6219</v>
      </c>
      <c r="C43" s="134" t="s">
        <v>2920</v>
      </c>
      <c r="D43" s="134" t="s">
        <v>19133</v>
      </c>
      <c r="E43" s="236">
        <f>2400*12*2</f>
        <v>57600</v>
      </c>
      <c r="F43" s="236"/>
      <c r="N43" s="582" t="s">
        <v>15253</v>
      </c>
      <c r="O43" s="187">
        <v>240000</v>
      </c>
    </row>
    <row r="44" spans="1:16">
      <c r="A44" s="812" t="s">
        <v>19130</v>
      </c>
      <c r="B44" s="578">
        <v>2123</v>
      </c>
      <c r="C44" s="61" t="s">
        <v>595</v>
      </c>
      <c r="D44" s="134" t="s">
        <v>19133</v>
      </c>
      <c r="F44" s="588">
        <f>E43</f>
        <v>57600</v>
      </c>
      <c r="M44" s="583" t="s">
        <v>5741</v>
      </c>
      <c r="N44" s="582" t="s">
        <v>1396</v>
      </c>
      <c r="O44" s="187">
        <v>0</v>
      </c>
    </row>
    <row r="45" spans="1:16">
      <c r="A45" s="812" t="s">
        <v>19130</v>
      </c>
      <c r="B45" s="579">
        <v>6219</v>
      </c>
      <c r="C45" s="134" t="s">
        <v>2920</v>
      </c>
      <c r="D45" s="134" t="s">
        <v>19134</v>
      </c>
      <c r="E45" s="236">
        <f>2400*12*2</f>
        <v>57600</v>
      </c>
      <c r="F45" s="236"/>
      <c r="M45" s="583" t="s">
        <v>5740</v>
      </c>
      <c r="N45" s="582" t="s">
        <v>1397</v>
      </c>
      <c r="O45" s="187">
        <v>0</v>
      </c>
    </row>
    <row r="46" spans="1:16">
      <c r="A46" s="812" t="s">
        <v>19130</v>
      </c>
      <c r="B46" s="578">
        <v>2123</v>
      </c>
      <c r="C46" s="61" t="s">
        <v>595</v>
      </c>
      <c r="D46" s="134" t="s">
        <v>19134</v>
      </c>
      <c r="E46" s="237"/>
      <c r="F46" s="588">
        <f>E45</f>
        <v>57600</v>
      </c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19130</v>
      </c>
      <c r="B47" s="578">
        <v>2123</v>
      </c>
      <c r="C47" s="61" t="s">
        <v>1214</v>
      </c>
      <c r="D47" s="134" t="s">
        <v>19135</v>
      </c>
      <c r="E47" s="589">
        <f>F48+F49+F50</f>
        <v>1341710</v>
      </c>
      <c r="F47" s="233"/>
    </row>
    <row r="48" spans="1:16">
      <c r="A48" s="812" t="s">
        <v>19130</v>
      </c>
      <c r="B48" s="578">
        <v>1112</v>
      </c>
      <c r="C48" s="61" t="s">
        <v>251</v>
      </c>
      <c r="D48" s="134" t="s">
        <v>19135</v>
      </c>
      <c r="E48" s="237"/>
      <c r="F48" s="764">
        <v>1324905</v>
      </c>
    </row>
    <row r="49" spans="1:19" s="584" customFormat="1">
      <c r="A49" s="812" t="s">
        <v>19130</v>
      </c>
      <c r="B49" s="578">
        <v>1112</v>
      </c>
      <c r="C49" s="300" t="s">
        <v>249</v>
      </c>
      <c r="D49" s="134" t="s">
        <v>19135</v>
      </c>
      <c r="E49" s="237"/>
      <c r="F49" s="764">
        <v>13230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19130</v>
      </c>
      <c r="B50" s="579">
        <v>1111</v>
      </c>
      <c r="C50" s="61" t="s">
        <v>602</v>
      </c>
      <c r="D50" s="134" t="s">
        <v>19135</v>
      </c>
      <c r="E50" s="237"/>
      <c r="F50" s="764">
        <v>3575</v>
      </c>
      <c r="G50" s="581">
        <f>SUM(E39:E50)-SUM(F39:F50)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19136</v>
      </c>
      <c r="B52" s="579">
        <v>6202</v>
      </c>
      <c r="C52" s="220" t="s">
        <v>2918</v>
      </c>
      <c r="D52" s="300" t="s">
        <v>19137</v>
      </c>
      <c r="E52" s="236">
        <v>240000</v>
      </c>
      <c r="F52" s="187"/>
      <c r="G52" s="771"/>
      <c r="I52" s="771"/>
      <c r="J52" s="771"/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19136</v>
      </c>
      <c r="B53" s="578">
        <v>6230</v>
      </c>
      <c r="C53" s="61" t="s">
        <v>1221</v>
      </c>
      <c r="D53" s="582" t="s">
        <v>19138</v>
      </c>
      <c r="E53" s="236">
        <v>120</v>
      </c>
      <c r="F53" s="771"/>
      <c r="G53" s="771"/>
      <c r="I53" s="771"/>
      <c r="J53" s="763" t="s">
        <v>15230</v>
      </c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19136</v>
      </c>
      <c r="B54" s="578">
        <v>1112</v>
      </c>
      <c r="C54" s="61" t="s">
        <v>251</v>
      </c>
      <c r="D54" s="300" t="s">
        <v>19137</v>
      </c>
      <c r="E54" s="229"/>
      <c r="F54" s="588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19136</v>
      </c>
      <c r="B55" s="577">
        <v>1112</v>
      </c>
      <c r="C55" s="61" t="s">
        <v>247</v>
      </c>
      <c r="D55" s="300" t="s">
        <v>19139</v>
      </c>
      <c r="E55" s="236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19136</v>
      </c>
      <c r="B56" s="578">
        <v>7101</v>
      </c>
      <c r="C56" s="771" t="s">
        <v>2787</v>
      </c>
      <c r="D56" s="300" t="s">
        <v>19139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19136</v>
      </c>
      <c r="B57" s="577">
        <v>1112</v>
      </c>
      <c r="C57" s="61" t="s">
        <v>247</v>
      </c>
      <c r="D57" s="300" t="s">
        <v>19140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19136</v>
      </c>
      <c r="B58" s="578">
        <v>7101</v>
      </c>
      <c r="C58" s="771" t="s">
        <v>2787</v>
      </c>
      <c r="D58" s="300" t="s">
        <v>19140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19136</v>
      </c>
      <c r="B59" s="578">
        <v>1112</v>
      </c>
      <c r="C59" s="61" t="s">
        <v>246</v>
      </c>
      <c r="D59" s="300" t="s">
        <v>19141</v>
      </c>
      <c r="E59" s="236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19136</v>
      </c>
      <c r="B60" s="578">
        <v>7101</v>
      </c>
      <c r="C60" s="771" t="s">
        <v>2787</v>
      </c>
      <c r="D60" s="300" t="s">
        <v>19141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19136</v>
      </c>
      <c r="B61" s="578">
        <v>1112</v>
      </c>
      <c r="C61" s="61" t="s">
        <v>246</v>
      </c>
      <c r="D61" s="300" t="s">
        <v>19142</v>
      </c>
      <c r="E61" s="236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19136</v>
      </c>
      <c r="B62" s="578">
        <v>7101</v>
      </c>
      <c r="C62" s="771" t="s">
        <v>2787</v>
      </c>
      <c r="D62" s="300" t="s">
        <v>19142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19136</v>
      </c>
      <c r="B63" s="579">
        <v>6214</v>
      </c>
      <c r="C63" s="220" t="s">
        <v>2789</v>
      </c>
      <c r="D63" s="299" t="s">
        <v>19178</v>
      </c>
      <c r="E63" s="236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19136</v>
      </c>
      <c r="B64" s="579">
        <v>6214</v>
      </c>
      <c r="C64" s="220" t="s">
        <v>2789</v>
      </c>
      <c r="D64" s="299" t="s">
        <v>19186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19136</v>
      </c>
      <c r="B65" s="578">
        <v>1112</v>
      </c>
      <c r="C65" s="220" t="s">
        <v>251</v>
      </c>
      <c r="D65" s="299" t="s">
        <v>19178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19136</v>
      </c>
      <c r="B66" s="579">
        <v>6214</v>
      </c>
      <c r="C66" s="220" t="s">
        <v>2790</v>
      </c>
      <c r="D66" s="300" t="s">
        <v>19179</v>
      </c>
      <c r="E66" s="236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19136</v>
      </c>
      <c r="B67" s="578">
        <v>1112</v>
      </c>
      <c r="C67" s="61" t="s">
        <v>251</v>
      </c>
      <c r="D67" s="300" t="s">
        <v>19179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19136</v>
      </c>
      <c r="B68" s="579">
        <v>6214</v>
      </c>
      <c r="C68" s="220" t="s">
        <v>2791</v>
      </c>
      <c r="D68" s="300" t="s">
        <v>19180</v>
      </c>
      <c r="E68" s="236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19136</v>
      </c>
      <c r="B69" s="578">
        <v>1112</v>
      </c>
      <c r="C69" s="61" t="s">
        <v>251</v>
      </c>
      <c r="D69" s="300" t="s">
        <v>19180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19143</v>
      </c>
      <c r="B71" s="579">
        <v>6207</v>
      </c>
      <c r="C71" s="134" t="s">
        <v>1215</v>
      </c>
      <c r="D71" s="134" t="s">
        <v>19144</v>
      </c>
      <c r="E71" s="239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19143</v>
      </c>
      <c r="B72" s="579">
        <v>1194</v>
      </c>
      <c r="C72" s="134" t="s">
        <v>3798</v>
      </c>
      <c r="D72" s="134" t="s">
        <v>19144</v>
      </c>
      <c r="E72" s="236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19143</v>
      </c>
      <c r="B73" s="578">
        <v>1112</v>
      </c>
      <c r="C73" s="61" t="s">
        <v>251</v>
      </c>
      <c r="D73" s="134" t="s">
        <v>19144</v>
      </c>
      <c r="E73" s="237"/>
      <c r="F73" s="239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19143</v>
      </c>
      <c r="B74" s="579">
        <v>6213</v>
      </c>
      <c r="C74" s="134" t="s">
        <v>877</v>
      </c>
      <c r="D74" s="134" t="s">
        <v>19145</v>
      </c>
      <c r="E74" s="239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19143</v>
      </c>
      <c r="B75" s="579">
        <v>1194</v>
      </c>
      <c r="C75" s="134" t="s">
        <v>3798</v>
      </c>
      <c r="D75" s="134" t="s">
        <v>19145</v>
      </c>
      <c r="E75" s="236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19143</v>
      </c>
      <c r="B76" s="578">
        <v>1112</v>
      </c>
      <c r="C76" s="61" t="s">
        <v>251</v>
      </c>
      <c r="D76" s="134" t="s">
        <v>19145</v>
      </c>
      <c r="E76" s="237"/>
      <c r="F76" s="239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19143</v>
      </c>
      <c r="B77" s="579">
        <v>1111</v>
      </c>
      <c r="C77" s="134" t="s">
        <v>463</v>
      </c>
      <c r="D77" s="134" t="s">
        <v>19146</v>
      </c>
      <c r="E77" s="236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19143</v>
      </c>
      <c r="B78" s="578">
        <v>1112</v>
      </c>
      <c r="C78" s="61" t="s">
        <v>251</v>
      </c>
      <c r="D78" s="134" t="s">
        <v>19146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19147</v>
      </c>
      <c r="B80" s="579">
        <v>6213</v>
      </c>
      <c r="C80" s="61" t="s">
        <v>1217</v>
      </c>
      <c r="D80" s="807" t="s">
        <v>19148</v>
      </c>
      <c r="E80" s="236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19147</v>
      </c>
      <c r="B81" s="579">
        <v>1194</v>
      </c>
      <c r="C81" s="61" t="s">
        <v>3798</v>
      </c>
      <c r="D81" s="807" t="s">
        <v>19148</v>
      </c>
      <c r="E81" s="236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19147</v>
      </c>
      <c r="B82" s="579">
        <v>6213</v>
      </c>
      <c r="C82" s="61" t="s">
        <v>1217</v>
      </c>
      <c r="D82" s="134" t="s">
        <v>19149</v>
      </c>
      <c r="E82" s="236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19147</v>
      </c>
      <c r="B83" s="579">
        <v>1111</v>
      </c>
      <c r="C83" s="61" t="s">
        <v>602</v>
      </c>
      <c r="D83" s="807" t="s">
        <v>19150</v>
      </c>
      <c r="E83" s="237"/>
      <c r="F83" s="941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19151</v>
      </c>
      <c r="B85" s="579">
        <v>6205</v>
      </c>
      <c r="C85" s="134" t="s">
        <v>1224</v>
      </c>
      <c r="D85" s="134" t="s">
        <v>598</v>
      </c>
      <c r="E85" s="239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19151</v>
      </c>
      <c r="B86" s="579">
        <v>6203</v>
      </c>
      <c r="C86" s="61" t="s">
        <v>1223</v>
      </c>
      <c r="D86" s="134" t="s">
        <v>2615</v>
      </c>
      <c r="E86" s="236">
        <v>647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19151</v>
      </c>
      <c r="B87" s="578">
        <v>6207</v>
      </c>
      <c r="C87" s="61" t="s">
        <v>1222</v>
      </c>
      <c r="D87" s="807" t="s">
        <v>600</v>
      </c>
      <c r="E87" s="237">
        <v>3606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19151</v>
      </c>
      <c r="B88" s="578">
        <v>6230</v>
      </c>
      <c r="C88" s="61" t="s">
        <v>1221</v>
      </c>
      <c r="D88" s="807" t="s">
        <v>5717</v>
      </c>
      <c r="E88" s="237">
        <v>793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19151</v>
      </c>
      <c r="B89" s="579">
        <v>6215</v>
      </c>
      <c r="C89" s="61" t="s">
        <v>1220</v>
      </c>
      <c r="D89" s="807" t="s">
        <v>19216</v>
      </c>
      <c r="E89" s="237">
        <v>324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19151</v>
      </c>
      <c r="B90" s="578">
        <v>6230</v>
      </c>
      <c r="C90" s="299" t="s">
        <v>465</v>
      </c>
      <c r="D90" s="807" t="s">
        <v>19217</v>
      </c>
      <c r="E90" s="237">
        <v>1000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19152</v>
      </c>
      <c r="B91" s="579">
        <v>2192</v>
      </c>
      <c r="C91" s="299" t="s">
        <v>10137</v>
      </c>
      <c r="D91" s="807" t="s">
        <v>10157</v>
      </c>
      <c r="E91" s="236"/>
      <c r="F91" s="771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19151</v>
      </c>
      <c r="B92" s="579">
        <v>1111</v>
      </c>
      <c r="C92" s="61" t="s">
        <v>602</v>
      </c>
      <c r="D92" s="807" t="s">
        <v>603</v>
      </c>
      <c r="E92" s="237"/>
      <c r="F92" s="589">
        <f>SUM(E85:E91)</f>
        <v>12314</v>
      </c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19151</v>
      </c>
      <c r="B93" s="578">
        <v>6232</v>
      </c>
      <c r="C93" s="61" t="s">
        <v>1218</v>
      </c>
      <c r="D93" s="245" t="s">
        <v>19187</v>
      </c>
      <c r="E93" s="237">
        <v>17616</v>
      </c>
      <c r="F93" s="233"/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812" t="s">
        <v>19153</v>
      </c>
      <c r="B94" s="578">
        <v>1112</v>
      </c>
      <c r="C94" s="61" t="s">
        <v>251</v>
      </c>
      <c r="D94" s="300" t="s">
        <v>19181</v>
      </c>
      <c r="E94" s="229"/>
      <c r="F94" s="589">
        <f>SUM(E93)</f>
        <v>17616</v>
      </c>
      <c r="G94" s="581">
        <f>SUM(E85:E94)-SUM(F85:F94)</f>
        <v>0</v>
      </c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583"/>
      <c r="B95" s="263"/>
      <c r="C95" s="151"/>
      <c r="D95" s="61"/>
      <c r="E95" s="234"/>
      <c r="F95" s="771"/>
      <c r="G95" s="771"/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812" t="s">
        <v>19153</v>
      </c>
      <c r="B96" s="578">
        <v>2194</v>
      </c>
      <c r="C96" s="61" t="s">
        <v>1216</v>
      </c>
      <c r="D96" s="245" t="s">
        <v>19154</v>
      </c>
      <c r="E96" s="589">
        <f>F98-E97</f>
        <v>18957</v>
      </c>
      <c r="F96" s="803"/>
      <c r="G96" s="771"/>
      <c r="I96" s="771"/>
      <c r="J96" s="771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19153</v>
      </c>
      <c r="B97" s="579">
        <v>1194</v>
      </c>
      <c r="C97" s="300" t="s">
        <v>3798</v>
      </c>
      <c r="D97" s="245" t="s">
        <v>19155</v>
      </c>
      <c r="E97" s="803">
        <v>0</v>
      </c>
      <c r="F97" s="803"/>
      <c r="G97" s="771"/>
      <c r="I97" s="771"/>
      <c r="J97" s="233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19153</v>
      </c>
      <c r="B98" s="579">
        <v>1194</v>
      </c>
      <c r="C98" s="61" t="s">
        <v>596</v>
      </c>
      <c r="D98" s="245" t="s">
        <v>19156</v>
      </c>
      <c r="E98" s="236"/>
      <c r="F98" s="941">
        <v>18957</v>
      </c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19153</v>
      </c>
      <c r="B99" s="577">
        <v>2194</v>
      </c>
      <c r="C99" s="300" t="s">
        <v>1216</v>
      </c>
      <c r="D99" s="300" t="s">
        <v>19182</v>
      </c>
      <c r="E99" s="589">
        <f>SUM(F100:F101)</f>
        <v>160378</v>
      </c>
      <c r="F99" s="187"/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19153</v>
      </c>
      <c r="B100" s="578">
        <v>1112</v>
      </c>
      <c r="C100" s="61" t="s">
        <v>251</v>
      </c>
      <c r="D100" s="300" t="s">
        <v>19181</v>
      </c>
      <c r="E100" s="229"/>
      <c r="F100" s="236">
        <v>160378</v>
      </c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812" t="s">
        <v>19153</v>
      </c>
      <c r="B101" s="578">
        <v>1112</v>
      </c>
      <c r="C101" s="300" t="s">
        <v>249</v>
      </c>
      <c r="D101" s="300" t="s">
        <v>19157</v>
      </c>
      <c r="E101" s="237"/>
      <c r="F101" s="233"/>
      <c r="G101" s="581">
        <f>SUM(E96:E101)-SUM(F96:F101)</f>
        <v>0</v>
      </c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583"/>
      <c r="B102" s="263"/>
      <c r="C102" s="151"/>
      <c r="D102" s="61"/>
      <c r="E102" s="234"/>
      <c r="F102" s="771"/>
      <c r="G102" s="771"/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812" t="s">
        <v>19158</v>
      </c>
      <c r="B103" s="579">
        <v>5201</v>
      </c>
      <c r="C103" s="134" t="s">
        <v>1219</v>
      </c>
      <c r="D103" s="134" t="s">
        <v>19218</v>
      </c>
      <c r="E103" s="236">
        <v>149845</v>
      </c>
      <c r="F103" s="236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19158</v>
      </c>
      <c r="B104" s="579">
        <v>1194</v>
      </c>
      <c r="C104" s="61" t="s">
        <v>3798</v>
      </c>
      <c r="D104" s="134" t="s">
        <v>19159</v>
      </c>
      <c r="E104" s="236">
        <v>7491</v>
      </c>
      <c r="F104" s="239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19158</v>
      </c>
      <c r="B105" s="816">
        <v>6209</v>
      </c>
      <c r="C105" s="299" t="s">
        <v>597</v>
      </c>
      <c r="D105" s="807" t="s">
        <v>19160</v>
      </c>
      <c r="E105" s="309">
        <v>0</v>
      </c>
      <c r="F105" s="237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19158</v>
      </c>
      <c r="B106" s="579">
        <v>1194</v>
      </c>
      <c r="C106" s="61" t="s">
        <v>3798</v>
      </c>
      <c r="D106" s="807" t="s">
        <v>19160</v>
      </c>
      <c r="E106" s="236">
        <v>0</v>
      </c>
      <c r="F106" s="239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19158</v>
      </c>
      <c r="B107" s="579">
        <v>6209</v>
      </c>
      <c r="C107" s="220" t="s">
        <v>597</v>
      </c>
      <c r="D107" s="807" t="s">
        <v>19161</v>
      </c>
      <c r="E107" s="923">
        <v>3745</v>
      </c>
      <c r="F107" s="237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19158</v>
      </c>
      <c r="B108" s="579">
        <v>6215</v>
      </c>
      <c r="C108" s="61" t="s">
        <v>1220</v>
      </c>
      <c r="D108" s="807" t="s">
        <v>15250</v>
      </c>
      <c r="E108" s="923">
        <v>1482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19158</v>
      </c>
      <c r="B109" s="579">
        <v>6207</v>
      </c>
      <c r="C109" s="61" t="s">
        <v>1215</v>
      </c>
      <c r="D109" s="807" t="s">
        <v>15239</v>
      </c>
      <c r="E109" s="923">
        <v>1600</v>
      </c>
      <c r="F109" s="233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19158</v>
      </c>
      <c r="B110" s="578">
        <v>2123</v>
      </c>
      <c r="C110" s="166" t="s">
        <v>4455</v>
      </c>
      <c r="D110" s="807" t="s">
        <v>19183</v>
      </c>
      <c r="E110" s="239">
        <v>32760</v>
      </c>
      <c r="F110" s="239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19158</v>
      </c>
      <c r="B111" s="579">
        <v>2192</v>
      </c>
      <c r="C111" s="299" t="s">
        <v>10137</v>
      </c>
      <c r="D111" s="807" t="s">
        <v>10138</v>
      </c>
      <c r="E111" s="309">
        <v>0</v>
      </c>
      <c r="F111" s="771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19158</v>
      </c>
      <c r="B112" s="578">
        <v>2123</v>
      </c>
      <c r="C112" s="61" t="s">
        <v>595</v>
      </c>
      <c r="D112" s="807" t="s">
        <v>19162</v>
      </c>
      <c r="E112" s="229"/>
      <c r="F112" s="239">
        <v>14267</v>
      </c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19158</v>
      </c>
      <c r="B113" s="577">
        <v>1112</v>
      </c>
      <c r="C113" s="61" t="s">
        <v>251</v>
      </c>
      <c r="D113" s="807" t="s">
        <v>19163</v>
      </c>
      <c r="E113" s="236"/>
      <c r="F113" s="924">
        <v>117704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19158</v>
      </c>
      <c r="B114" s="577">
        <v>1112</v>
      </c>
      <c r="C114" s="300" t="s">
        <v>251</v>
      </c>
      <c r="D114" s="807" t="s">
        <v>19164</v>
      </c>
      <c r="E114" s="309"/>
      <c r="F114" s="924">
        <v>6842</v>
      </c>
      <c r="G114" s="581">
        <f>SUM(E103:E114)-SUM(F103:F114)</f>
        <v>58110</v>
      </c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583"/>
      <c r="B115" s="263"/>
      <c r="C115" s="151"/>
      <c r="D115" s="61"/>
      <c r="E115" s="234"/>
      <c r="F115" s="233"/>
      <c r="G115" s="771"/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812" t="s">
        <v>19165</v>
      </c>
      <c r="B116" s="578">
        <v>5901</v>
      </c>
      <c r="C116" s="592" t="s">
        <v>3895</v>
      </c>
      <c r="D116" s="166" t="s">
        <v>15251</v>
      </c>
      <c r="E116" s="927">
        <v>130247</v>
      </c>
      <c r="F116" s="106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19165</v>
      </c>
      <c r="B117" s="578">
        <v>1130</v>
      </c>
      <c r="C117" s="151" t="s">
        <v>3896</v>
      </c>
      <c r="D117" s="166" t="s">
        <v>15251</v>
      </c>
      <c r="E117" s="108"/>
      <c r="F117" s="595">
        <f>E116</f>
        <v>130247</v>
      </c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19165</v>
      </c>
      <c r="B118" s="578">
        <v>1130</v>
      </c>
      <c r="C118" s="593" t="s">
        <v>3889</v>
      </c>
      <c r="D118" s="6" t="s">
        <v>3890</v>
      </c>
      <c r="E118" s="15">
        <v>0</v>
      </c>
      <c r="F118" s="13"/>
      <c r="G118" s="15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19165</v>
      </c>
      <c r="B119" s="578">
        <v>1130</v>
      </c>
      <c r="C119" s="593" t="s">
        <v>3891</v>
      </c>
      <c r="D119" s="166" t="s">
        <v>19188</v>
      </c>
      <c r="E119" s="926">
        <v>156945</v>
      </c>
      <c r="F119" s="16"/>
      <c r="G119" s="771"/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812" t="s">
        <v>19165</v>
      </c>
      <c r="B120" s="578">
        <v>1130</v>
      </c>
      <c r="C120" s="151" t="s">
        <v>3892</v>
      </c>
      <c r="D120" s="6" t="s">
        <v>3893</v>
      </c>
      <c r="E120" s="15"/>
      <c r="F120" s="141">
        <v>0</v>
      </c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19165</v>
      </c>
      <c r="B121" s="578">
        <v>5201</v>
      </c>
      <c r="C121" s="195" t="s">
        <v>4954</v>
      </c>
      <c r="D121" s="6" t="s">
        <v>3894</v>
      </c>
      <c r="E121" s="15"/>
      <c r="F121" s="596">
        <f>E118+E119-F120</f>
        <v>156945</v>
      </c>
      <c r="G121" s="581">
        <f>SUM(E116:E121)-SUM(F116:F121)</f>
        <v>0</v>
      </c>
      <c r="I121" s="771"/>
      <c r="J121" s="771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583"/>
      <c r="B122" s="578"/>
      <c r="C122" s="231"/>
      <c r="D122" s="220"/>
      <c r="E122" s="236"/>
      <c r="F122" s="236"/>
      <c r="G122" s="771"/>
      <c r="I122" s="771"/>
      <c r="J122" s="233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812" t="s">
        <v>19152</v>
      </c>
      <c r="B123" s="579">
        <v>2192</v>
      </c>
      <c r="C123" s="220" t="s">
        <v>18</v>
      </c>
      <c r="D123" t="s">
        <v>19189</v>
      </c>
      <c r="E123" s="923">
        <v>8888</v>
      </c>
      <c r="F123" s="237"/>
      <c r="G123" s="771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19152</v>
      </c>
      <c r="B124" s="579">
        <v>2192</v>
      </c>
      <c r="C124" s="220" t="s">
        <v>18</v>
      </c>
      <c r="D124" t="s">
        <v>19190</v>
      </c>
      <c r="E124" s="923">
        <v>62100</v>
      </c>
      <c r="F124" s="237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19152</v>
      </c>
      <c r="B125" s="579">
        <v>2192</v>
      </c>
      <c r="C125" s="220" t="s">
        <v>18</v>
      </c>
      <c r="D125" t="s">
        <v>19191</v>
      </c>
      <c r="E125" s="923">
        <v>9999</v>
      </c>
      <c r="F125" s="237"/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19152</v>
      </c>
      <c r="B126" s="579">
        <v>2192</v>
      </c>
      <c r="C126" s="220" t="s">
        <v>18</v>
      </c>
      <c r="D126" t="s">
        <v>19192</v>
      </c>
      <c r="E126" s="923">
        <v>52920</v>
      </c>
      <c r="F126" s="237"/>
      <c r="G126" s="771"/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812" t="s">
        <v>19152</v>
      </c>
      <c r="B127" s="579">
        <v>2192</v>
      </c>
      <c r="C127" s="220" t="s">
        <v>18</v>
      </c>
      <c r="D127" t="s">
        <v>19193</v>
      </c>
      <c r="E127" s="923">
        <v>111740</v>
      </c>
      <c r="F127" s="237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19152</v>
      </c>
      <c r="B128" s="579">
        <v>2192</v>
      </c>
      <c r="C128" s="220" t="s">
        <v>18</v>
      </c>
      <c r="D128" t="s">
        <v>19194</v>
      </c>
      <c r="E128" s="923">
        <v>170000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19152</v>
      </c>
      <c r="B129" s="579">
        <v>2192</v>
      </c>
      <c r="C129" s="220" t="s">
        <v>18</v>
      </c>
      <c r="D129" t="s">
        <v>19195</v>
      </c>
      <c r="E129" s="923">
        <v>73040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19152</v>
      </c>
      <c r="B130" s="579">
        <v>2192</v>
      </c>
      <c r="C130" s="220" t="s">
        <v>18</v>
      </c>
      <c r="D130" t="s">
        <v>19196</v>
      </c>
      <c r="E130" s="923">
        <v>96960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19152</v>
      </c>
      <c r="B131" s="578">
        <v>1112</v>
      </c>
      <c r="C131" s="799" t="s">
        <v>4460</v>
      </c>
      <c r="D131" s="314" t="s">
        <v>5810</v>
      </c>
      <c r="E131" s="236"/>
      <c r="F131" s="596">
        <f>SUM(E123:E130)</f>
        <v>585647</v>
      </c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19152</v>
      </c>
      <c r="B132" s="579">
        <v>2192</v>
      </c>
      <c r="C132" s="220" t="s">
        <v>18</v>
      </c>
      <c r="D132" t="s">
        <v>19197</v>
      </c>
      <c r="E132" s="923">
        <v>1000</v>
      </c>
      <c r="F132" s="237"/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19151</v>
      </c>
      <c r="B133" s="579">
        <v>1111</v>
      </c>
      <c r="C133" s="61" t="s">
        <v>602</v>
      </c>
      <c r="D133" s="314" t="s">
        <v>15254</v>
      </c>
      <c r="E133" s="237"/>
      <c r="F133" s="589">
        <f>SUM(E132)</f>
        <v>1000</v>
      </c>
      <c r="G133" s="581">
        <f>SUM(E123:E133)-SUM(F123:F133)</f>
        <v>0</v>
      </c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583"/>
      <c r="B134" s="263"/>
      <c r="C134" s="151"/>
      <c r="D134" s="61"/>
      <c r="E134" s="234"/>
      <c r="F134" s="771"/>
      <c r="G134" s="771"/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812" t="s">
        <v>19166</v>
      </c>
      <c r="B135" s="578">
        <v>2123</v>
      </c>
      <c r="C135" s="220" t="s">
        <v>1214</v>
      </c>
      <c r="D135" s="807" t="s">
        <v>10178</v>
      </c>
      <c r="E135" s="923">
        <f>51583.333*12</f>
        <v>618999.99600000004</v>
      </c>
      <c r="F135" s="803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19166</v>
      </c>
      <c r="B136" s="579">
        <v>2192</v>
      </c>
      <c r="C136" s="220" t="s">
        <v>599</v>
      </c>
      <c r="D136" s="807" t="s">
        <v>10178</v>
      </c>
      <c r="E136" s="236"/>
      <c r="F136" s="588">
        <f>E135</f>
        <v>618999.99600000004</v>
      </c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19166</v>
      </c>
      <c r="B137" s="578">
        <v>2123</v>
      </c>
      <c r="C137" s="220" t="s">
        <v>1214</v>
      </c>
      <c r="D137" s="807" t="s">
        <v>10179</v>
      </c>
      <c r="E137" s="923">
        <f>2400*12*2</f>
        <v>57600</v>
      </c>
      <c r="F137" s="803"/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19166</v>
      </c>
      <c r="B138" s="579">
        <v>2192</v>
      </c>
      <c r="C138" s="220" t="s">
        <v>599</v>
      </c>
      <c r="D138" s="807" t="s">
        <v>10179</v>
      </c>
      <c r="E138" s="236"/>
      <c r="F138" s="588">
        <f>E137</f>
        <v>57600</v>
      </c>
      <c r="G138" s="771"/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812" t="s">
        <v>19166</v>
      </c>
      <c r="B139" s="579">
        <v>2192</v>
      </c>
      <c r="C139" s="799" t="s">
        <v>18</v>
      </c>
      <c r="D139" s="807" t="s">
        <v>19184</v>
      </c>
      <c r="E139" s="925">
        <v>132200</v>
      </c>
      <c r="F139" s="233"/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812" t="s">
        <v>19166</v>
      </c>
      <c r="B140" s="578">
        <v>2123</v>
      </c>
      <c r="C140" s="799" t="s">
        <v>595</v>
      </c>
      <c r="D140" s="807" t="s">
        <v>19184</v>
      </c>
      <c r="E140" s="309"/>
      <c r="F140" s="594">
        <f>E139</f>
        <v>132200</v>
      </c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19152</v>
      </c>
      <c r="B141" s="578">
        <v>2123</v>
      </c>
      <c r="C141" s="799" t="s">
        <v>1214</v>
      </c>
      <c r="D141" s="807" t="s">
        <v>19167</v>
      </c>
      <c r="E141" s="923">
        <v>132200</v>
      </c>
      <c r="F141" s="803"/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19152</v>
      </c>
      <c r="B142" s="579">
        <v>2192</v>
      </c>
      <c r="C142" s="799" t="s">
        <v>599</v>
      </c>
      <c r="D142" s="807" t="s">
        <v>19167</v>
      </c>
      <c r="E142" s="236"/>
      <c r="F142" s="588">
        <f>E141</f>
        <v>132200</v>
      </c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19166</v>
      </c>
      <c r="B143" s="579">
        <v>2192</v>
      </c>
      <c r="C143" s="799" t="s">
        <v>18</v>
      </c>
      <c r="D143" s="807" t="s">
        <v>19168</v>
      </c>
      <c r="E143" s="146">
        <f>-'9薪'!C60</f>
        <v>0</v>
      </c>
      <c r="F143" s="233"/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19166</v>
      </c>
      <c r="B144" s="578">
        <v>2123</v>
      </c>
      <c r="C144" s="799" t="s">
        <v>595</v>
      </c>
      <c r="D144" s="807" t="s">
        <v>19168</v>
      </c>
      <c r="E144" s="309"/>
      <c r="F144" s="594">
        <f>E143</f>
        <v>0</v>
      </c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19166</v>
      </c>
      <c r="B145" s="578">
        <v>2123</v>
      </c>
      <c r="C145" s="299" t="s">
        <v>1214</v>
      </c>
      <c r="D145" s="807" t="s">
        <v>19169</v>
      </c>
      <c r="E145" s="236">
        <v>46576</v>
      </c>
      <c r="F145" s="803"/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19166</v>
      </c>
      <c r="B146" s="579">
        <v>2192</v>
      </c>
      <c r="C146" s="299" t="s">
        <v>599</v>
      </c>
      <c r="D146" s="807" t="s">
        <v>19169</v>
      </c>
      <c r="E146" s="236"/>
      <c r="F146" s="588">
        <f>E145</f>
        <v>46576</v>
      </c>
      <c r="G146" s="581">
        <f>SUM(E135:E146)-SUM(F135:F146)</f>
        <v>0</v>
      </c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/>
      <c r="B147" s="263"/>
      <c r="C147" s="151"/>
      <c r="D147" s="61"/>
      <c r="E147" s="234"/>
      <c r="F147" s="771"/>
      <c r="G147" s="771"/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 t="s">
        <v>19170</v>
      </c>
      <c r="B148" s="811">
        <v>4201</v>
      </c>
      <c r="C148" s="259" t="s">
        <v>1309</v>
      </c>
      <c r="D148" s="807" t="s">
        <v>19185</v>
      </c>
      <c r="E148" s="237">
        <v>465000</v>
      </c>
      <c r="F148" s="233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s="584" customFormat="1">
      <c r="A149" s="812" t="s">
        <v>19170</v>
      </c>
      <c r="B149" s="579">
        <v>2192</v>
      </c>
      <c r="C149" s="799" t="s">
        <v>599</v>
      </c>
      <c r="D149" s="807" t="s">
        <v>19185</v>
      </c>
      <c r="E149" s="309"/>
      <c r="F149" s="594">
        <f>E148</f>
        <v>465000</v>
      </c>
      <c r="G149" s="771"/>
      <c r="I149" s="771"/>
      <c r="J149" s="771"/>
      <c r="K149" s="771"/>
      <c r="L149" s="771"/>
      <c r="M149" s="771"/>
      <c r="N149" s="771"/>
      <c r="O149" s="771"/>
      <c r="P149" s="771"/>
      <c r="Q149" s="187"/>
      <c r="R149" s="187"/>
      <c r="S149" s="187"/>
    </row>
    <row r="150" spans="1:19">
      <c r="A150" s="812" t="s">
        <v>19170</v>
      </c>
      <c r="B150" s="579">
        <v>2192</v>
      </c>
      <c r="C150" s="799" t="s">
        <v>18</v>
      </c>
      <c r="D150" s="807" t="s">
        <v>19171</v>
      </c>
      <c r="E150" s="146">
        <v>450000</v>
      </c>
      <c r="F150" s="233"/>
    </row>
    <row r="151" spans="1:19">
      <c r="A151" s="812" t="s">
        <v>19170</v>
      </c>
      <c r="B151" s="811">
        <v>4201</v>
      </c>
      <c r="C151" s="259" t="s">
        <v>337</v>
      </c>
      <c r="D151" s="807" t="s">
        <v>19171</v>
      </c>
      <c r="E151" s="309"/>
      <c r="F151" s="594">
        <f>E150</f>
        <v>450000</v>
      </c>
      <c r="J151" s="233"/>
    </row>
    <row r="152" spans="1:19">
      <c r="A152" s="812" t="s">
        <v>19170</v>
      </c>
      <c r="B152" s="579">
        <v>2192</v>
      </c>
      <c r="C152" s="799" t="s">
        <v>18</v>
      </c>
      <c r="D152" s="807" t="s">
        <v>19172</v>
      </c>
      <c r="E152" s="146">
        <v>335790</v>
      </c>
      <c r="F152" s="233"/>
    </row>
    <row r="153" spans="1:19">
      <c r="A153" s="812" t="s">
        <v>19170</v>
      </c>
      <c r="B153" s="579">
        <v>2131</v>
      </c>
      <c r="C153" s="299" t="s">
        <v>5744</v>
      </c>
      <c r="D153" s="807" t="s">
        <v>19172</v>
      </c>
      <c r="E153" s="309"/>
      <c r="F153" s="594">
        <f>E152</f>
        <v>335790</v>
      </c>
    </row>
    <row r="154" spans="1:19">
      <c r="A154" s="812" t="s">
        <v>19170</v>
      </c>
      <c r="B154" s="579">
        <v>2131</v>
      </c>
      <c r="C154" s="299" t="s">
        <v>4887</v>
      </c>
      <c r="D154" s="807" t="s">
        <v>15214</v>
      </c>
      <c r="E154" s="237"/>
      <c r="F154" s="233"/>
    </row>
    <row r="155" spans="1:19">
      <c r="A155" s="812" t="s">
        <v>19170</v>
      </c>
      <c r="B155" s="579">
        <v>2192</v>
      </c>
      <c r="C155" s="799" t="s">
        <v>599</v>
      </c>
      <c r="D155" s="807" t="s">
        <v>15214</v>
      </c>
      <c r="E155" s="309"/>
      <c r="F155" s="594">
        <f>E154</f>
        <v>0</v>
      </c>
    </row>
    <row r="156" spans="1:19">
      <c r="A156" s="812" t="s">
        <v>19170</v>
      </c>
      <c r="B156" s="579">
        <v>2192</v>
      </c>
      <c r="C156" s="799" t="s">
        <v>18</v>
      </c>
      <c r="D156" s="807" t="s">
        <v>19173</v>
      </c>
      <c r="E156" s="146"/>
      <c r="F156" s="233"/>
    </row>
    <row r="157" spans="1:19">
      <c r="A157" s="812" t="s">
        <v>19170</v>
      </c>
      <c r="B157" s="811">
        <v>1111</v>
      </c>
      <c r="C157" t="s">
        <v>15259</v>
      </c>
      <c r="D157" s="807" t="s">
        <v>19173</v>
      </c>
      <c r="E157" s="309"/>
      <c r="F157" s="594">
        <f>E156</f>
        <v>0</v>
      </c>
    </row>
    <row r="158" spans="1:19">
      <c r="A158" s="812" t="s">
        <v>19170</v>
      </c>
      <c r="B158" s="579">
        <v>2192</v>
      </c>
      <c r="C158" s="799" t="s">
        <v>18</v>
      </c>
      <c r="D158" s="807" t="s">
        <v>19174</v>
      </c>
      <c r="E158" s="146"/>
      <c r="F158" s="233"/>
    </row>
    <row r="159" spans="1:19">
      <c r="A159" s="812" t="s">
        <v>19170</v>
      </c>
      <c r="B159" s="578">
        <v>1121</v>
      </c>
      <c r="C159" s="560" t="s">
        <v>243</v>
      </c>
      <c r="D159" s="807" t="s">
        <v>19174</v>
      </c>
      <c r="E159" s="309"/>
      <c r="F159" s="146">
        <v>936628</v>
      </c>
    </row>
    <row r="160" spans="1:19">
      <c r="A160" s="812" t="s">
        <v>19170</v>
      </c>
      <c r="B160" s="578">
        <v>1121</v>
      </c>
      <c r="C160" s="560" t="s">
        <v>2917</v>
      </c>
      <c r="D160" s="807" t="s">
        <v>15203</v>
      </c>
      <c r="E160" s="146"/>
      <c r="F160" s="146"/>
    </row>
    <row r="161" spans="1:19">
      <c r="A161" s="812" t="s">
        <v>19170</v>
      </c>
      <c r="B161" s="579">
        <v>2192</v>
      </c>
      <c r="C161" s="799" t="s">
        <v>599</v>
      </c>
      <c r="D161" s="807" t="s">
        <v>15203</v>
      </c>
      <c r="E161" s="309"/>
      <c r="F161" s="594">
        <f>E160</f>
        <v>0</v>
      </c>
      <c r="G161" s="581">
        <f>SUM(E148:E161)-SUM(F148:F161)</f>
        <v>-936628</v>
      </c>
    </row>
    <row r="162" spans="1:19" s="584" customFormat="1">
      <c r="A162" s="583"/>
      <c r="B162" s="230"/>
      <c r="C162" s="771"/>
      <c r="D162" s="61"/>
      <c r="E162" s="234"/>
      <c r="F162" s="771"/>
      <c r="G162" s="771"/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583"/>
      <c r="B163" s="230"/>
      <c r="C163" s="771"/>
      <c r="D163" s="61"/>
      <c r="E163" s="234"/>
      <c r="F163" s="771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583"/>
      <c r="B164" s="230"/>
      <c r="C164" s="771"/>
      <c r="D164" s="61"/>
      <c r="E164" s="234"/>
      <c r="F164" s="771"/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583"/>
      <c r="B165" s="230"/>
      <c r="C165" s="771"/>
      <c r="D165" s="61"/>
      <c r="E165" s="234"/>
      <c r="F165" s="771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583"/>
      <c r="B166" s="230"/>
      <c r="C166" s="771"/>
      <c r="D166" s="61"/>
      <c r="E166" s="234"/>
      <c r="F166" s="771"/>
      <c r="G166" s="771"/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s="584" customFormat="1">
      <c r="A171" s="583"/>
      <c r="B171" s="230"/>
      <c r="C171" s="771"/>
      <c r="D171" s="61"/>
      <c r="E171" s="234"/>
      <c r="F171" s="771">
        <v>1418910</v>
      </c>
      <c r="G171" s="771"/>
      <c r="I171" s="771"/>
      <c r="J171" s="771"/>
      <c r="K171" s="771"/>
      <c r="L171" s="771"/>
      <c r="M171" s="771"/>
      <c r="N171" s="771"/>
      <c r="O171" s="771"/>
      <c r="P171" s="771"/>
      <c r="Q171" s="187"/>
      <c r="R171" s="187"/>
      <c r="S171" s="187"/>
    </row>
    <row r="172" spans="1:19">
      <c r="F172" s="233"/>
    </row>
  </sheetData>
  <autoFilter ref="A1:S172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19" zoomScale="90" zoomScaleNormal="90" workbookViewId="0">
      <selection activeCell="C39" sqref="C39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19199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6046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-971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241981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-79628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19198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1614030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19202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19200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19203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19201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345105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19206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199" t="s">
        <v>5377</v>
      </c>
      <c r="C21" s="633">
        <v>4320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2020</v>
      </c>
      <c r="B22" s="799" t="s">
        <v>2422</v>
      </c>
      <c r="C22" s="633">
        <v>13230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2020</v>
      </c>
      <c r="B23" s="799" t="s">
        <v>1532</v>
      </c>
      <c r="C23" s="633">
        <v>13500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2020</v>
      </c>
      <c r="B24" s="199" t="s">
        <v>456</v>
      </c>
      <c r="C24" s="633">
        <v>13230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2020</v>
      </c>
      <c r="B25" s="199" t="s">
        <v>4339</v>
      </c>
      <c r="C25" s="633">
        <v>14175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2020</v>
      </c>
      <c r="B26" s="199" t="s">
        <v>4513</v>
      </c>
      <c r="C26" s="633">
        <v>95760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2020</v>
      </c>
      <c r="B27" s="199" t="s">
        <v>4539</v>
      </c>
      <c r="C27" s="633">
        <v>105840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0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28331.003999999724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51000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f>13867+400</f>
        <v>14267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-4914.0039999997243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565110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-565110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8"/>
  <sheetViews>
    <sheetView topLeftCell="A79" workbookViewId="0">
      <selection sqref="A1:A168"/>
    </sheetView>
  </sheetViews>
  <sheetFormatPr defaultRowHeight="16.5"/>
  <sheetData>
    <row r="1" spans="1:1">
      <c r="A1">
        <v>20475</v>
      </c>
    </row>
    <row r="2" spans="1:1">
      <c r="A2">
        <v>20475</v>
      </c>
    </row>
    <row r="3" spans="1:1">
      <c r="A3">
        <v>20475</v>
      </c>
    </row>
    <row r="4" spans="1:1">
      <c r="A4">
        <v>20475</v>
      </c>
    </row>
    <row r="5" spans="1:1">
      <c r="A5">
        <v>20475</v>
      </c>
    </row>
    <row r="6" spans="1:1">
      <c r="A6">
        <v>20475</v>
      </c>
    </row>
    <row r="7" spans="1:1">
      <c r="A7">
        <v>20475</v>
      </c>
    </row>
    <row r="8" spans="1:1">
      <c r="A8">
        <v>20475</v>
      </c>
    </row>
    <row r="9" spans="1:1">
      <c r="A9">
        <v>20475</v>
      </c>
    </row>
    <row r="10" spans="1:1">
      <c r="A10">
        <v>20475</v>
      </c>
    </row>
    <row r="11" spans="1:1">
      <c r="A11">
        <v>20475</v>
      </c>
    </row>
    <row r="12" spans="1:1">
      <c r="A12">
        <v>20475</v>
      </c>
    </row>
    <row r="13" spans="1:1">
      <c r="A13">
        <v>20475</v>
      </c>
    </row>
    <row r="14" spans="1:1">
      <c r="A14">
        <v>20475</v>
      </c>
    </row>
    <row r="15" spans="1:1">
      <c r="A15">
        <v>20475</v>
      </c>
    </row>
    <row r="16" spans="1:1">
      <c r="A16">
        <v>20475</v>
      </c>
    </row>
    <row r="17" spans="1:1">
      <c r="A17">
        <v>20475</v>
      </c>
    </row>
    <row r="18" spans="1:1">
      <c r="A18">
        <v>20475</v>
      </c>
    </row>
    <row r="19" spans="1:1">
      <c r="A19">
        <v>20475</v>
      </c>
    </row>
    <row r="20" spans="1:1">
      <c r="A20">
        <v>20475</v>
      </c>
    </row>
    <row r="21" spans="1:1">
      <c r="A21">
        <v>20475</v>
      </c>
    </row>
    <row r="22" spans="1:1">
      <c r="A22">
        <v>17325</v>
      </c>
    </row>
    <row r="23" spans="1:1">
      <c r="A23">
        <v>17325</v>
      </c>
    </row>
    <row r="24" spans="1:1">
      <c r="A24">
        <v>17325</v>
      </c>
    </row>
    <row r="25" spans="1:1">
      <c r="A25">
        <v>17325</v>
      </c>
    </row>
    <row r="26" spans="1:1">
      <c r="A26">
        <v>17325</v>
      </c>
    </row>
    <row r="27" spans="1:1">
      <c r="A27">
        <v>17325</v>
      </c>
    </row>
    <row r="28" spans="1:1">
      <c r="A28">
        <v>17325</v>
      </c>
    </row>
    <row r="29" spans="1:1">
      <c r="A29">
        <v>17325</v>
      </c>
    </row>
    <row r="30" spans="1:1">
      <c r="A30">
        <v>17325</v>
      </c>
    </row>
    <row r="31" spans="1:1">
      <c r="A31">
        <v>17325</v>
      </c>
    </row>
    <row r="32" spans="1:1">
      <c r="A32">
        <v>17325</v>
      </c>
    </row>
    <row r="33" spans="1:1">
      <c r="A33">
        <v>16380</v>
      </c>
    </row>
    <row r="34" spans="1:1">
      <c r="A34">
        <v>16380</v>
      </c>
    </row>
    <row r="35" spans="1:1">
      <c r="A35">
        <v>16380</v>
      </c>
    </row>
    <row r="36" spans="1:1">
      <c r="A36">
        <v>16380</v>
      </c>
    </row>
    <row r="37" spans="1:1">
      <c r="A37">
        <v>16380</v>
      </c>
    </row>
    <row r="38" spans="1:1">
      <c r="A38">
        <v>16380</v>
      </c>
    </row>
    <row r="39" spans="1:1">
      <c r="A39">
        <v>16380</v>
      </c>
    </row>
    <row r="40" spans="1:1">
      <c r="A40">
        <v>14175</v>
      </c>
    </row>
    <row r="41" spans="1:1">
      <c r="A41">
        <v>14175</v>
      </c>
    </row>
    <row r="42" spans="1:1">
      <c r="A42">
        <v>14175</v>
      </c>
    </row>
    <row r="43" spans="1:1">
      <c r="A43">
        <v>14175</v>
      </c>
    </row>
    <row r="44" spans="1:1">
      <c r="A44">
        <v>14175</v>
      </c>
    </row>
    <row r="45" spans="1:1">
      <c r="A45">
        <v>14175</v>
      </c>
    </row>
    <row r="46" spans="1:1">
      <c r="A46">
        <v>14175</v>
      </c>
    </row>
    <row r="47" spans="1:1">
      <c r="A47">
        <v>14175</v>
      </c>
    </row>
    <row r="48" spans="1:1">
      <c r="A48">
        <v>14175</v>
      </c>
    </row>
    <row r="49" spans="1:1">
      <c r="A49">
        <v>14175</v>
      </c>
    </row>
    <row r="50" spans="1:1">
      <c r="A50">
        <v>14175</v>
      </c>
    </row>
    <row r="51" spans="1:1">
      <c r="A51">
        <v>14175</v>
      </c>
    </row>
    <row r="52" spans="1:1">
      <c r="A52">
        <v>14175</v>
      </c>
    </row>
    <row r="53" spans="1:1">
      <c r="A53">
        <v>14175</v>
      </c>
    </row>
    <row r="54" spans="1:1">
      <c r="A54">
        <v>14175</v>
      </c>
    </row>
    <row r="55" spans="1:1">
      <c r="A55">
        <v>14175</v>
      </c>
    </row>
    <row r="56" spans="1:1">
      <c r="A56">
        <v>14175</v>
      </c>
    </row>
    <row r="57" spans="1:1">
      <c r="A57">
        <v>12600</v>
      </c>
    </row>
    <row r="58" spans="1:1">
      <c r="A58">
        <v>12600</v>
      </c>
    </row>
    <row r="59" spans="1:1">
      <c r="A59">
        <v>12600</v>
      </c>
    </row>
    <row r="60" spans="1:1">
      <c r="A60">
        <v>12600</v>
      </c>
    </row>
    <row r="61" spans="1:1">
      <c r="A61">
        <v>12600</v>
      </c>
    </row>
    <row r="62" spans="1:1">
      <c r="A62">
        <v>12600</v>
      </c>
    </row>
    <row r="63" spans="1:1">
      <c r="A63">
        <v>12600</v>
      </c>
    </row>
    <row r="64" spans="1:1">
      <c r="A64">
        <v>12600</v>
      </c>
    </row>
    <row r="65" spans="1:1">
      <c r="A65">
        <v>12600</v>
      </c>
    </row>
    <row r="66" spans="1:1">
      <c r="A66">
        <v>12600</v>
      </c>
    </row>
    <row r="67" spans="1:1">
      <c r="A67">
        <v>12600</v>
      </c>
    </row>
    <row r="68" spans="1:1">
      <c r="A68">
        <v>12600</v>
      </c>
    </row>
    <row r="69" spans="1:1">
      <c r="A69">
        <v>12000</v>
      </c>
    </row>
    <row r="70" spans="1:1">
      <c r="A70">
        <v>12000</v>
      </c>
    </row>
    <row r="71" spans="1:1">
      <c r="A71">
        <v>12000</v>
      </c>
    </row>
    <row r="72" spans="1:1">
      <c r="A72">
        <v>12000</v>
      </c>
    </row>
    <row r="73" spans="1:1">
      <c r="A73">
        <v>12000</v>
      </c>
    </row>
    <row r="74" spans="1:1">
      <c r="A74">
        <v>11970</v>
      </c>
    </row>
    <row r="75" spans="1:1">
      <c r="A75">
        <v>11970</v>
      </c>
    </row>
    <row r="76" spans="1:1">
      <c r="A76">
        <v>11970</v>
      </c>
    </row>
    <row r="77" spans="1:1">
      <c r="A77">
        <v>11970</v>
      </c>
    </row>
    <row r="78" spans="1:1">
      <c r="A78">
        <v>11970</v>
      </c>
    </row>
    <row r="79" spans="1:1">
      <c r="A79">
        <v>11970</v>
      </c>
    </row>
    <row r="80" spans="1:1">
      <c r="A80">
        <v>11400</v>
      </c>
    </row>
    <row r="81" spans="1:1">
      <c r="A81">
        <v>11400</v>
      </c>
    </row>
    <row r="82" spans="1:1">
      <c r="A82">
        <v>11400</v>
      </c>
    </row>
    <row r="83" spans="1:1">
      <c r="A83">
        <v>11400</v>
      </c>
    </row>
    <row r="84" spans="1:1">
      <c r="A84">
        <v>3360</v>
      </c>
    </row>
    <row r="85" spans="1:1">
      <c r="A85">
        <v>3360</v>
      </c>
    </row>
    <row r="86" spans="1:1">
      <c r="A86">
        <v>3360</v>
      </c>
    </row>
    <row r="87" spans="1:1">
      <c r="A87">
        <v>3360</v>
      </c>
    </row>
    <row r="88" spans="1:1">
      <c r="A88">
        <v>3360</v>
      </c>
    </row>
    <row r="89" spans="1:1">
      <c r="A89">
        <v>3360</v>
      </c>
    </row>
    <row r="90" spans="1:1">
      <c r="A90">
        <v>3360</v>
      </c>
    </row>
    <row r="91" spans="1:1">
      <c r="A91">
        <v>0</v>
      </c>
    </row>
    <row r="92" spans="1:1">
      <c r="A92">
        <v>0</v>
      </c>
    </row>
    <row r="93" spans="1:1">
      <c r="A93">
        <v>0</v>
      </c>
    </row>
    <row r="94" spans="1:1">
      <c r="A94">
        <v>0</v>
      </c>
    </row>
    <row r="95" spans="1:1">
      <c r="A95">
        <v>0</v>
      </c>
    </row>
    <row r="96" spans="1:1">
      <c r="A96">
        <v>0</v>
      </c>
    </row>
    <row r="97" spans="1:1">
      <c r="A97">
        <v>0</v>
      </c>
    </row>
    <row r="98" spans="1:1">
      <c r="A98">
        <v>0</v>
      </c>
    </row>
    <row r="99" spans="1:1">
      <c r="A99">
        <v>0</v>
      </c>
    </row>
    <row r="100" spans="1:1">
      <c r="A100">
        <v>0</v>
      </c>
    </row>
    <row r="101" spans="1:1">
      <c r="A101">
        <v>0</v>
      </c>
    </row>
    <row r="102" spans="1:1">
      <c r="A102">
        <v>0</v>
      </c>
    </row>
    <row r="103" spans="1:1">
      <c r="A103">
        <v>0</v>
      </c>
    </row>
    <row r="104" spans="1:1">
      <c r="A104">
        <v>0</v>
      </c>
    </row>
    <row r="105" spans="1:1">
      <c r="A105">
        <v>0</v>
      </c>
    </row>
    <row r="106" spans="1:1">
      <c r="A106">
        <v>0</v>
      </c>
    </row>
    <row r="107" spans="1:1">
      <c r="A107">
        <v>0</v>
      </c>
    </row>
    <row r="108" spans="1:1">
      <c r="A108">
        <v>0</v>
      </c>
    </row>
    <row r="109" spans="1:1">
      <c r="A109">
        <v>0</v>
      </c>
    </row>
    <row r="110" spans="1:1">
      <c r="A110">
        <v>0</v>
      </c>
    </row>
    <row r="111" spans="1:1">
      <c r="A111">
        <v>0</v>
      </c>
    </row>
    <row r="112" spans="1:1">
      <c r="A112">
        <v>0</v>
      </c>
    </row>
    <row r="113" spans="1:1">
      <c r="A113">
        <v>0</v>
      </c>
    </row>
    <row r="114" spans="1:1">
      <c r="A114">
        <v>0</v>
      </c>
    </row>
    <row r="115" spans="1:1">
      <c r="A115">
        <v>0</v>
      </c>
    </row>
    <row r="116" spans="1:1">
      <c r="A116">
        <v>0</v>
      </c>
    </row>
    <row r="117" spans="1:1">
      <c r="A117">
        <v>0</v>
      </c>
    </row>
    <row r="118" spans="1:1">
      <c r="A118">
        <v>0</v>
      </c>
    </row>
    <row r="119" spans="1:1">
      <c r="A119">
        <v>0</v>
      </c>
    </row>
    <row r="120" spans="1:1">
      <c r="A120">
        <v>0</v>
      </c>
    </row>
    <row r="121" spans="1:1">
      <c r="A121">
        <v>0</v>
      </c>
    </row>
    <row r="122" spans="1:1">
      <c r="A122">
        <v>0</v>
      </c>
    </row>
    <row r="123" spans="1:1">
      <c r="A123">
        <v>0</v>
      </c>
    </row>
    <row r="124" spans="1:1">
      <c r="A124">
        <v>0</v>
      </c>
    </row>
    <row r="125" spans="1:1">
      <c r="A125">
        <v>0</v>
      </c>
    </row>
    <row r="126" spans="1:1">
      <c r="A126">
        <v>0</v>
      </c>
    </row>
    <row r="127" spans="1:1">
      <c r="A127">
        <v>0</v>
      </c>
    </row>
    <row r="128" spans="1:1">
      <c r="A128">
        <v>0</v>
      </c>
    </row>
    <row r="129" spans="1:1">
      <c r="A129">
        <v>0</v>
      </c>
    </row>
    <row r="130" spans="1:1">
      <c r="A130">
        <v>0</v>
      </c>
    </row>
    <row r="131" spans="1:1">
      <c r="A131">
        <v>0</v>
      </c>
    </row>
    <row r="132" spans="1:1">
      <c r="A132">
        <v>0</v>
      </c>
    </row>
    <row r="133" spans="1:1">
      <c r="A133">
        <v>0</v>
      </c>
    </row>
    <row r="134" spans="1:1">
      <c r="A134">
        <v>0</v>
      </c>
    </row>
    <row r="135" spans="1:1">
      <c r="A135">
        <v>0</v>
      </c>
    </row>
    <row r="136" spans="1:1">
      <c r="A136">
        <v>0</v>
      </c>
    </row>
    <row r="137" spans="1:1">
      <c r="A137">
        <v>0</v>
      </c>
    </row>
    <row r="138" spans="1:1">
      <c r="A138">
        <v>0</v>
      </c>
    </row>
    <row r="139" spans="1:1">
      <c r="A139">
        <v>0</v>
      </c>
    </row>
    <row r="140" spans="1:1">
      <c r="A140">
        <v>0</v>
      </c>
    </row>
    <row r="141" spans="1:1">
      <c r="A141">
        <v>0</v>
      </c>
    </row>
    <row r="142" spans="1:1">
      <c r="A142">
        <v>0</v>
      </c>
    </row>
    <row r="143" spans="1:1">
      <c r="A143">
        <v>0</v>
      </c>
    </row>
    <row r="144" spans="1:1">
      <c r="A144">
        <v>0</v>
      </c>
    </row>
    <row r="145" spans="1:1">
      <c r="A145">
        <v>0</v>
      </c>
    </row>
    <row r="146" spans="1:1">
      <c r="A146">
        <v>0</v>
      </c>
    </row>
    <row r="147" spans="1:1">
      <c r="A147">
        <v>0</v>
      </c>
    </row>
    <row r="148" spans="1:1">
      <c r="A148">
        <v>0</v>
      </c>
    </row>
    <row r="149" spans="1:1">
      <c r="A149">
        <v>0</v>
      </c>
    </row>
    <row r="150" spans="1:1">
      <c r="A150">
        <v>0</v>
      </c>
    </row>
    <row r="151" spans="1:1">
      <c r="A151">
        <v>0</v>
      </c>
    </row>
    <row r="152" spans="1:1">
      <c r="A152">
        <v>0</v>
      </c>
    </row>
    <row r="153" spans="1:1">
      <c r="A153">
        <v>0</v>
      </c>
    </row>
    <row r="154" spans="1:1">
      <c r="A154">
        <v>0</v>
      </c>
    </row>
    <row r="155" spans="1:1">
      <c r="A155">
        <v>0</v>
      </c>
    </row>
    <row r="156" spans="1:1">
      <c r="A156">
        <v>0</v>
      </c>
    </row>
    <row r="157" spans="1:1">
      <c r="A157">
        <v>0</v>
      </c>
    </row>
    <row r="158" spans="1:1">
      <c r="A158">
        <v>0</v>
      </c>
    </row>
    <row r="159" spans="1:1">
      <c r="A159">
        <v>0</v>
      </c>
    </row>
    <row r="160" spans="1:1">
      <c r="A160">
        <v>0</v>
      </c>
    </row>
    <row r="161" spans="1:1">
      <c r="A161">
        <v>0</v>
      </c>
    </row>
    <row r="162" spans="1:1">
      <c r="A162">
        <v>0</v>
      </c>
    </row>
    <row r="163" spans="1:1">
      <c r="A163">
        <v>0</v>
      </c>
    </row>
    <row r="164" spans="1:1">
      <c r="A164">
        <v>0</v>
      </c>
    </row>
    <row r="165" spans="1:1">
      <c r="A165">
        <v>0</v>
      </c>
    </row>
    <row r="166" spans="1:1">
      <c r="A166">
        <v>0</v>
      </c>
    </row>
    <row r="167" spans="1:1">
      <c r="A167">
        <v>0</v>
      </c>
    </row>
    <row r="168" spans="1:1">
      <c r="A168">
        <v>0</v>
      </c>
    </row>
  </sheetData>
  <sortState ref="A1:A168">
    <sortCondition descending="1" ref="A1:A168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46" zoomScale="90" zoomScaleNormal="90" workbookViewId="0">
      <selection activeCell="O1353" activeCellId="1" sqref="O1515 O135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86" zoomScale="90" zoomScaleNormal="90" workbookViewId="0">
      <selection activeCell="G1699" sqref="G1699:G170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16144</v>
      </c>
      <c r="Q1434" s="165" t="s">
        <v>16145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16062</v>
      </c>
      <c r="Q1441" s="165" t="s">
        <v>16063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16169</v>
      </c>
      <c r="Q1442" s="165" t="s">
        <v>16169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16140</v>
      </c>
      <c r="Q1449" s="165" t="s">
        <v>16142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16229</v>
      </c>
      <c r="Q1450" s="165" t="s">
        <v>16229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16140</v>
      </c>
      <c r="Q1457" s="165" t="s">
        <v>16141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16229</v>
      </c>
      <c r="Q1458" s="165" t="s">
        <v>16230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16099</v>
      </c>
      <c r="Q1464" s="165" t="s">
        <v>16100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16173</v>
      </c>
      <c r="Q1465" s="165" t="s">
        <v>16173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16300</v>
      </c>
      <c r="Q1466" s="165" t="s">
        <v>16301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16146</v>
      </c>
      <c r="Q1473" s="165" t="s">
        <v>16147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16276</v>
      </c>
      <c r="Q1474" s="165" t="s">
        <v>16272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16118</v>
      </c>
      <c r="Q1492" s="165" t="s">
        <v>16119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16201</v>
      </c>
      <c r="Q1493" s="165" t="s">
        <v>16201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16367</v>
      </c>
      <c r="Q1494" s="165" t="s">
        <v>16368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16121</v>
      </c>
      <c r="Q1500" s="165" t="s">
        <v>16122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16201</v>
      </c>
      <c r="Q1501" s="165" t="s">
        <v>16201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16370</v>
      </c>
      <c r="Q1502" s="165" t="s">
        <v>16371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16117</v>
      </c>
      <c r="Q1508" s="165" t="s">
        <v>16120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16204</v>
      </c>
      <c r="Q1509" s="165" t="s">
        <v>16205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16365</v>
      </c>
      <c r="Q1510" s="165" t="s">
        <v>16369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16101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16173</v>
      </c>
      <c r="Q1559" s="165" t="s">
        <v>16174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16302</v>
      </c>
      <c r="Q1560" s="165" t="s">
        <v>16303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16419</v>
      </c>
      <c r="Q1561" s="165" t="s">
        <v>16420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16102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16175</v>
      </c>
      <c r="Q1567" s="165" t="s">
        <v>16176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16304</v>
      </c>
      <c r="Q1568" s="165" t="s">
        <v>16305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16421</v>
      </c>
      <c r="Q1569" s="165" t="s">
        <v>16422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16139</v>
      </c>
      <c r="Q1579" s="165" t="s">
        <v>16133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16225</v>
      </c>
      <c r="Q1580" s="165" t="s">
        <v>16225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16375</v>
      </c>
      <c r="Q1581" s="165" t="s">
        <v>16376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16506</v>
      </c>
      <c r="Q1582" s="165" t="s">
        <v>16507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16136</v>
      </c>
      <c r="Q1587" s="165" t="s">
        <v>16138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16227</v>
      </c>
      <c r="Q1588" s="165" t="s">
        <v>16228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16373</v>
      </c>
      <c r="Q1589" s="165" t="s">
        <v>16373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16503</v>
      </c>
      <c r="Q1590" s="165" t="s">
        <v>16503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16136</v>
      </c>
      <c r="Q1595" s="165" t="s">
        <v>16137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16225</v>
      </c>
      <c r="Q1596" s="165" t="s">
        <v>16225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16374</v>
      </c>
      <c r="Q1597" s="165" t="s">
        <v>16373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16505</v>
      </c>
      <c r="Q1598" s="165" t="s">
        <v>16504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16165</v>
      </c>
      <c r="Q1603" s="165" t="s">
        <v>16166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16273</v>
      </c>
      <c r="Q1604" s="165" t="s">
        <v>16274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16412</v>
      </c>
      <c r="Q1605" s="165" t="s">
        <v>16413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16526</v>
      </c>
      <c r="Q1606" s="165" t="s">
        <v>16526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16103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16177</v>
      </c>
      <c r="Q1612" s="165" t="s">
        <v>16178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16306</v>
      </c>
      <c r="Q1613" s="165" t="s">
        <v>16306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16440</v>
      </c>
      <c r="Q1614" s="165" t="s">
        <v>16441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16117</v>
      </c>
      <c r="Q1619" s="165" t="s">
        <v>16117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16202</v>
      </c>
      <c r="Q1620" s="165" t="s">
        <v>16203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16365</v>
      </c>
      <c r="Q1621" s="165" t="s">
        <v>16366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16148</v>
      </c>
      <c r="Q1624" s="165" t="s">
        <v>16149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16272</v>
      </c>
      <c r="Q1625" s="165" t="s">
        <v>16272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16412</v>
      </c>
      <c r="Q1626" s="165" t="s">
        <v>16413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16530</v>
      </c>
      <c r="Q1627" s="165" t="s">
        <v>16533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16104</v>
      </c>
      <c r="Q1632" s="165" t="s">
        <v>16105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16179</v>
      </c>
      <c r="Q1633" s="165" t="s">
        <v>16180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16335</v>
      </c>
      <c r="Q1634" s="165" t="s">
        <v>16336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16448</v>
      </c>
      <c r="Q1635" s="165" t="s">
        <v>16449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16143</v>
      </c>
      <c r="Q1641" s="165" t="s">
        <v>16143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16231</v>
      </c>
      <c r="Q1642" s="165" t="s">
        <v>16232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16403</v>
      </c>
      <c r="Q1643" s="165" t="s">
        <v>16404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16520</v>
      </c>
      <c r="Q1644" s="165" t="s">
        <v>16521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16133</v>
      </c>
      <c r="Q1648" s="165" t="s">
        <v>16135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16225</v>
      </c>
      <c r="Q1649" s="165" t="s">
        <v>16226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16372</v>
      </c>
      <c r="Q1650" s="165" t="s">
        <v>16373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16504</v>
      </c>
      <c r="Q1651" s="165" t="s">
        <v>16505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16059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16060</v>
      </c>
      <c r="H1659" s="269" t="s">
        <v>19205</v>
      </c>
      <c r="I1659" s="269" t="s">
        <v>4447</v>
      </c>
      <c r="J1659" s="269" t="s">
        <v>9596</v>
      </c>
      <c r="K1659" s="269" t="s">
        <v>10754</v>
      </c>
      <c r="L1659" s="269" t="s">
        <v>16061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16534</v>
      </c>
      <c r="B1660" s="666"/>
      <c r="C1660" s="667" t="s">
        <v>16535</v>
      </c>
      <c r="D1660" s="668"/>
      <c r="E1660" s="667" t="s">
        <v>5011</v>
      </c>
      <c r="F1660" s="665" t="s">
        <v>16536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</row>
    <row r="1661" spans="1:22" s="665" customFormat="1">
      <c r="A1661" s="667" t="s">
        <v>16537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16538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16539</v>
      </c>
      <c r="B1662" s="666"/>
      <c r="C1662" s="667" t="s">
        <v>16540</v>
      </c>
      <c r="D1662" s="668">
        <v>11</v>
      </c>
      <c r="E1662" s="667" t="s">
        <v>5011</v>
      </c>
      <c r="F1662" s="665" t="s">
        <v>16539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</row>
    <row r="1663" spans="1:22" s="665" customFormat="1">
      <c r="A1663" s="667" t="s">
        <v>16541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16542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16057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16057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690">
        <f t="shared" si="84"/>
        <v>10</v>
      </c>
    </row>
    <row r="1665" spans="1:21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1" s="665" customFormat="1">
      <c r="A1666" s="667" t="s">
        <v>16543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16544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1" s="665" customFormat="1">
      <c r="A1667" s="667" t="s">
        <v>16545</v>
      </c>
      <c r="B1667" s="666"/>
      <c r="C1667" s="667" t="s">
        <v>447</v>
      </c>
      <c r="D1667" s="668">
        <v>7</v>
      </c>
      <c r="E1667" s="667" t="s">
        <v>5011</v>
      </c>
      <c r="F1667" s="665" t="s">
        <v>16546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</row>
    <row r="1668" spans="1:21" s="665" customFormat="1">
      <c r="A1668" s="667" t="s">
        <v>16547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16548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1" s="665" customFormat="1">
      <c r="A1669" s="667" t="s">
        <v>16549</v>
      </c>
      <c r="B1669" s="666"/>
      <c r="C1669" s="667" t="s">
        <v>4318</v>
      </c>
      <c r="D1669" s="668">
        <v>1</v>
      </c>
      <c r="E1669" s="667" t="s">
        <v>5011</v>
      </c>
      <c r="F1669" s="665" t="s">
        <v>16550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</row>
    <row r="1670" spans="1:21" s="665" customFormat="1">
      <c r="A1670" s="667" t="s">
        <v>16551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16552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1" s="665" customFormat="1">
      <c r="A1671" s="667" t="s">
        <v>16553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16554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</row>
    <row r="1672" spans="1:21" s="665" customFormat="1">
      <c r="A1672" s="667" t="s">
        <v>16555</v>
      </c>
      <c r="B1672" s="666"/>
      <c r="C1672" s="667" t="s">
        <v>16556</v>
      </c>
      <c r="D1672" s="671" t="s">
        <v>16558</v>
      </c>
      <c r="E1672" s="667" t="s">
        <v>5011</v>
      </c>
      <c r="F1672" s="665" t="s">
        <v>16557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1" s="665" customFormat="1">
      <c r="A1673" s="833" t="s">
        <v>16589</v>
      </c>
      <c r="B1673" s="666"/>
      <c r="C1673" s="667" t="s">
        <v>456</v>
      </c>
      <c r="D1673" s="668">
        <v>3</v>
      </c>
      <c r="E1673" s="667" t="s">
        <v>5011</v>
      </c>
      <c r="F1673" s="665" t="s">
        <v>16590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1" s="665" customFormat="1">
      <c r="A1674" s="667" t="s">
        <v>16559</v>
      </c>
      <c r="B1674" s="666"/>
      <c r="C1674" s="667" t="s">
        <v>447</v>
      </c>
      <c r="D1674" s="668">
        <v>8</v>
      </c>
      <c r="E1674" s="667" t="s">
        <v>5011</v>
      </c>
      <c r="F1674" s="665" t="s">
        <v>16560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</row>
    <row r="1675" spans="1:21" s="665" customFormat="1">
      <c r="A1675" s="667" t="s">
        <v>16561</v>
      </c>
      <c r="B1675" s="666"/>
      <c r="C1675" s="667" t="s">
        <v>4318</v>
      </c>
      <c r="D1675" s="668">
        <v>2</v>
      </c>
      <c r="E1675" s="667" t="s">
        <v>5011</v>
      </c>
      <c r="F1675" s="665" t="s">
        <v>16562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</row>
    <row r="1676" spans="1:21" s="665" customFormat="1">
      <c r="A1676" s="667" t="s">
        <v>16563</v>
      </c>
      <c r="B1676" s="666"/>
      <c r="C1676" s="667" t="s">
        <v>4094</v>
      </c>
      <c r="D1676" s="671" t="s">
        <v>16564</v>
      </c>
      <c r="E1676" s="667" t="s">
        <v>5011</v>
      </c>
      <c r="F1676" s="665" t="s">
        <v>16565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1" s="665" customFormat="1">
      <c r="A1677" s="667" t="s">
        <v>16566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16567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1" s="665" customFormat="1">
      <c r="A1678" s="667" t="s">
        <v>16568</v>
      </c>
      <c r="B1678" s="666"/>
      <c r="C1678" s="667" t="s">
        <v>4339</v>
      </c>
      <c r="D1678" s="668">
        <v>6</v>
      </c>
      <c r="E1678" s="667" t="s">
        <v>5011</v>
      </c>
      <c r="F1678" s="665" t="s">
        <v>16569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</row>
    <row r="1679" spans="1:21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16570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1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16591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16048</v>
      </c>
      <c r="B1681" s="666"/>
      <c r="C1681" s="667" t="s">
        <v>16571</v>
      </c>
      <c r="D1681" s="668"/>
      <c r="E1681" s="667" t="s">
        <v>5011</v>
      </c>
      <c r="F1681" s="665" t="s">
        <v>16572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</row>
    <row r="1682" spans="1:22" s="665" customFormat="1">
      <c r="A1682" s="833" t="s">
        <v>16048</v>
      </c>
      <c r="B1682" s="666"/>
      <c r="C1682" s="667" t="s">
        <v>16509</v>
      </c>
      <c r="D1682" s="668"/>
      <c r="E1682" s="667" t="s">
        <v>5011</v>
      </c>
      <c r="F1682" s="665" t="s">
        <v>16572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</row>
    <row r="1683" spans="1:22" s="665" customFormat="1">
      <c r="A1683" s="667" t="s">
        <v>16573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16574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16575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16576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</row>
    <row r="1685" spans="1:22" s="665" customFormat="1">
      <c r="A1685" s="833" t="s">
        <v>16577</v>
      </c>
      <c r="B1685" s="666"/>
      <c r="C1685" s="667" t="s">
        <v>16578</v>
      </c>
      <c r="D1685" s="668"/>
      <c r="E1685" s="667" t="s">
        <v>5011</v>
      </c>
      <c r="F1685" s="665" t="s">
        <v>16579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</row>
    <row r="1686" spans="1:22" s="665" customFormat="1">
      <c r="A1686" s="667" t="s">
        <v>16580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16581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16582</v>
      </c>
      <c r="B1687" s="666"/>
      <c r="C1687" s="667" t="s">
        <v>4339</v>
      </c>
      <c r="D1687" s="668">
        <v>7</v>
      </c>
      <c r="E1687" s="667" t="s">
        <v>5011</v>
      </c>
      <c r="F1687" s="665" t="s">
        <v>16583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</row>
    <row r="1688" spans="1:22" s="665" customFormat="1">
      <c r="A1688" s="667" t="s">
        <v>16584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16585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16586</v>
      </c>
      <c r="B1689" s="666"/>
      <c r="C1689" s="667" t="s">
        <v>16509</v>
      </c>
      <c r="D1689" s="668"/>
      <c r="E1689" s="667" t="s">
        <v>5011</v>
      </c>
      <c r="F1689" s="665" t="s">
        <v>16052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</row>
    <row r="1690" spans="1:22" s="665" customFormat="1">
      <c r="A1690" s="667" t="s">
        <v>16587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16588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16064</v>
      </c>
      <c r="B1691" s="94">
        <v>1567</v>
      </c>
      <c r="C1691" s="165" t="s">
        <v>19208</v>
      </c>
      <c r="D1691" s="165">
        <v>1</v>
      </c>
      <c r="E1691" s="165" t="s">
        <v>16065</v>
      </c>
      <c r="F1691" s="165" t="s">
        <v>16066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16068</v>
      </c>
      <c r="Q1691" s="165" t="s">
        <v>16067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16064</v>
      </c>
      <c r="B1692" s="94">
        <v>1568</v>
      </c>
      <c r="C1692" s="165" t="s">
        <v>10748</v>
      </c>
      <c r="D1692" s="165">
        <v>2</v>
      </c>
      <c r="E1692" s="165" t="s">
        <v>16069</v>
      </c>
      <c r="F1692" s="165" t="s">
        <v>16076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16171</v>
      </c>
      <c r="Q1692" s="165" t="s">
        <v>16172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16064</v>
      </c>
      <c r="B1693" s="94">
        <v>1569</v>
      </c>
      <c r="C1693" s="165" t="s">
        <v>10748</v>
      </c>
      <c r="D1693" s="165">
        <v>3</v>
      </c>
      <c r="E1693" s="165" t="s">
        <v>16070</v>
      </c>
      <c r="F1693" s="165" t="s">
        <v>16077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16298</v>
      </c>
      <c r="Q1693" s="3" t="s">
        <v>16299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16064</v>
      </c>
      <c r="B1694" s="94">
        <v>1570</v>
      </c>
      <c r="C1694" s="165" t="s">
        <v>10748</v>
      </c>
      <c r="D1694" s="165">
        <v>4</v>
      </c>
      <c r="E1694" s="165" t="s">
        <v>16071</v>
      </c>
      <c r="F1694" s="165" t="s">
        <v>16051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16416</v>
      </c>
      <c r="Q1694" s="3" t="s">
        <v>16417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16064</v>
      </c>
      <c r="B1695" s="94">
        <v>1571</v>
      </c>
      <c r="C1695" s="165" t="s">
        <v>10748</v>
      </c>
      <c r="D1695" s="165">
        <v>5</v>
      </c>
      <c r="E1695" s="165" t="s">
        <v>16072</v>
      </c>
      <c r="F1695" s="165" t="s">
        <v>16078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16064</v>
      </c>
      <c r="B1696" s="94">
        <v>1572</v>
      </c>
      <c r="C1696" s="165" t="s">
        <v>10748</v>
      </c>
      <c r="D1696" s="165">
        <v>6</v>
      </c>
      <c r="E1696" s="165" t="s">
        <v>16073</v>
      </c>
      <c r="F1696" s="165" t="s">
        <v>16079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16064</v>
      </c>
      <c r="B1697" s="94">
        <v>1573</v>
      </c>
      <c r="C1697" s="165" t="s">
        <v>10748</v>
      </c>
      <c r="D1697" s="165">
        <v>7</v>
      </c>
      <c r="E1697" s="165" t="s">
        <v>16074</v>
      </c>
      <c r="F1697" s="165" t="s">
        <v>16080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16064</v>
      </c>
      <c r="B1698" s="94">
        <v>1574</v>
      </c>
      <c r="C1698" s="165" t="s">
        <v>10748</v>
      </c>
      <c r="D1698" s="165">
        <v>8</v>
      </c>
      <c r="E1698" s="165" t="s">
        <v>16075</v>
      </c>
      <c r="F1698" s="165" t="s">
        <v>16081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16064</v>
      </c>
      <c r="B1699" s="94">
        <v>1575</v>
      </c>
      <c r="C1699" s="165" t="s">
        <v>19209</v>
      </c>
      <c r="D1699" s="165">
        <v>1</v>
      </c>
      <c r="E1699" s="165" t="s">
        <v>16083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16084</v>
      </c>
      <c r="Q1699" s="165" t="s">
        <v>16067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16064</v>
      </c>
      <c r="B1700" s="94">
        <v>1576</v>
      </c>
      <c r="C1700" s="165" t="s">
        <v>16082</v>
      </c>
      <c r="D1700" s="165">
        <v>2</v>
      </c>
      <c r="E1700" s="165" t="s">
        <v>16085</v>
      </c>
      <c r="F1700" s="165" t="s">
        <v>16092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16170</v>
      </c>
      <c r="Q1700" s="3" t="s">
        <v>16169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16064</v>
      </c>
      <c r="B1701" s="94">
        <v>1577</v>
      </c>
      <c r="C1701" s="165" t="s">
        <v>16082</v>
      </c>
      <c r="D1701" s="165">
        <v>3</v>
      </c>
      <c r="E1701" s="165" t="s">
        <v>16086</v>
      </c>
      <c r="F1701" s="165" t="s">
        <v>16093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16279</v>
      </c>
      <c r="Q1701" s="3" t="s">
        <v>16279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16064</v>
      </c>
      <c r="B1702" s="94">
        <v>1578</v>
      </c>
      <c r="C1702" s="165" t="s">
        <v>16082</v>
      </c>
      <c r="D1702" s="165">
        <v>4</v>
      </c>
      <c r="E1702" s="165" t="s">
        <v>16087</v>
      </c>
      <c r="F1702" s="165" t="s">
        <v>16094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16415</v>
      </c>
      <c r="Q1702" s="3" t="s">
        <v>16416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16064</v>
      </c>
      <c r="B1703" s="94">
        <v>1579</v>
      </c>
      <c r="C1703" s="165" t="s">
        <v>16082</v>
      </c>
      <c r="D1703" s="165">
        <v>5</v>
      </c>
      <c r="E1703" s="165" t="s">
        <v>16088</v>
      </c>
      <c r="F1703" s="165" t="s">
        <v>16095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16064</v>
      </c>
      <c r="B1704" s="94">
        <v>1580</v>
      </c>
      <c r="C1704" s="165" t="s">
        <v>16082</v>
      </c>
      <c r="D1704" s="165">
        <v>6</v>
      </c>
      <c r="E1704" s="165" t="s">
        <v>16089</v>
      </c>
      <c r="F1704" s="165" t="s">
        <v>16096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16064</v>
      </c>
      <c r="B1705" s="94">
        <v>1581</v>
      </c>
      <c r="C1705" s="165" t="s">
        <v>16082</v>
      </c>
      <c r="D1705" s="165">
        <v>7</v>
      </c>
      <c r="E1705" s="165" t="s">
        <v>16090</v>
      </c>
      <c r="F1705" s="165" t="s">
        <v>16097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16064</v>
      </c>
      <c r="B1706" s="94">
        <v>1582</v>
      </c>
      <c r="C1706" s="165" t="s">
        <v>16082</v>
      </c>
      <c r="D1706" s="165">
        <v>8</v>
      </c>
      <c r="E1706" s="165" t="s">
        <v>16091</v>
      </c>
      <c r="F1706" s="165" t="s">
        <v>16098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16106</v>
      </c>
      <c r="B1707" s="94">
        <v>1583</v>
      </c>
      <c r="C1707" s="165" t="s">
        <v>16107</v>
      </c>
      <c r="D1707" s="165">
        <v>5</v>
      </c>
      <c r="E1707" s="165" t="s">
        <v>16108</v>
      </c>
      <c r="F1707" s="165" t="s">
        <v>16109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16110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16106</v>
      </c>
      <c r="B1708" s="94">
        <v>1584</v>
      </c>
      <c r="C1708" s="165" t="s">
        <v>16107</v>
      </c>
      <c r="D1708" s="165">
        <v>6</v>
      </c>
      <c r="E1708" s="165" t="s">
        <v>16111</v>
      </c>
      <c r="F1708" s="165" t="s">
        <v>16114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16181</v>
      </c>
      <c r="Q1708" s="165" t="s">
        <v>16182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16106</v>
      </c>
      <c r="B1709" s="94">
        <v>1585</v>
      </c>
      <c r="C1709" s="165" t="s">
        <v>16107</v>
      </c>
      <c r="D1709" s="165">
        <v>7</v>
      </c>
      <c r="E1709" s="165" t="s">
        <v>16112</v>
      </c>
      <c r="F1709" s="165" t="s">
        <v>16115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16362</v>
      </c>
      <c r="Q1709" s="165" t="s">
        <v>16363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16106</v>
      </c>
      <c r="B1710" s="94">
        <v>1586</v>
      </c>
      <c r="C1710" s="165" t="s">
        <v>16107</v>
      </c>
      <c r="D1710" s="165">
        <v>8</v>
      </c>
      <c r="E1710" s="165" t="s">
        <v>16113</v>
      </c>
      <c r="F1710" s="165" t="s">
        <v>16116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16471</v>
      </c>
      <c r="Q1710" s="165" t="s">
        <v>16472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16206</v>
      </c>
      <c r="B1711" s="94">
        <v>1587</v>
      </c>
      <c r="C1711" s="165" t="s">
        <v>831</v>
      </c>
      <c r="D1711" s="165">
        <v>1</v>
      </c>
      <c r="E1711" s="165" t="s">
        <v>16150</v>
      </c>
      <c r="F1711" s="165" t="s">
        <v>16158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16163</v>
      </c>
      <c r="Q1711" s="165" t="s">
        <v>16164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16206</v>
      </c>
      <c r="B1712" s="94">
        <v>1588</v>
      </c>
      <c r="C1712" s="165" t="s">
        <v>831</v>
      </c>
      <c r="D1712" s="165">
        <v>2</v>
      </c>
      <c r="E1712" s="165" t="s">
        <v>16151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16275</v>
      </c>
      <c r="Q1712" s="3" t="s">
        <v>16276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16206</v>
      </c>
      <c r="B1713" s="94">
        <v>1589</v>
      </c>
      <c r="C1713" s="165" t="s">
        <v>831</v>
      </c>
      <c r="D1713" s="165">
        <v>3</v>
      </c>
      <c r="E1713" s="165" t="s">
        <v>16152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16412</v>
      </c>
      <c r="Q1713" s="3" t="s">
        <v>16414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16206</v>
      </c>
      <c r="B1714" s="94">
        <v>1590</v>
      </c>
      <c r="C1714" s="165" t="s">
        <v>831</v>
      </c>
      <c r="D1714" s="165">
        <v>4</v>
      </c>
      <c r="E1714" s="165" t="s">
        <v>16153</v>
      </c>
      <c r="F1714" s="165" t="s">
        <v>16159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16530</v>
      </c>
      <c r="Q1714" s="3" t="s">
        <v>16530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16206</v>
      </c>
      <c r="B1715" s="94">
        <v>1591</v>
      </c>
      <c r="C1715" s="165" t="s">
        <v>831</v>
      </c>
      <c r="D1715" s="165">
        <v>5</v>
      </c>
      <c r="E1715" s="165" t="s">
        <v>16154</v>
      </c>
      <c r="F1715" s="165" t="s">
        <v>16160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16206</v>
      </c>
      <c r="B1716" s="94">
        <v>1592</v>
      </c>
      <c r="C1716" s="165" t="s">
        <v>831</v>
      </c>
      <c r="D1716" s="165">
        <v>6</v>
      </c>
      <c r="E1716" s="165" t="s">
        <v>16155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16206</v>
      </c>
      <c r="B1717" s="94">
        <v>1593</v>
      </c>
      <c r="C1717" s="165" t="s">
        <v>831</v>
      </c>
      <c r="D1717" s="165">
        <v>7</v>
      </c>
      <c r="E1717" s="165" t="s">
        <v>16156</v>
      </c>
      <c r="F1717" s="165" t="s">
        <v>16161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16206</v>
      </c>
      <c r="B1718" s="94">
        <v>1594</v>
      </c>
      <c r="C1718" s="165" t="s">
        <v>831</v>
      </c>
      <c r="D1718" s="165">
        <v>8</v>
      </c>
      <c r="E1718" s="165" t="s">
        <v>16157</v>
      </c>
      <c r="F1718" s="165" t="s">
        <v>16162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16130</v>
      </c>
      <c r="B1719" s="94">
        <v>1595</v>
      </c>
      <c r="C1719" s="165" t="s">
        <v>16123</v>
      </c>
      <c r="D1719" s="165">
        <v>1</v>
      </c>
      <c r="E1719" s="165" t="s">
        <v>16132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16133</v>
      </c>
      <c r="Q1719" s="165" t="s">
        <v>16134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16130</v>
      </c>
      <c r="B1720" s="94">
        <v>1596</v>
      </c>
      <c r="C1720" s="165" t="s">
        <v>16123</v>
      </c>
      <c r="D1720" s="165">
        <v>2</v>
      </c>
      <c r="E1720" s="165" t="s">
        <v>16131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16167</v>
      </c>
      <c r="Q1720" s="3" t="s">
        <v>16168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16130</v>
      </c>
      <c r="B1721" s="94">
        <v>1597</v>
      </c>
      <c r="C1721" s="165" t="s">
        <v>16123</v>
      </c>
      <c r="D1721" s="165">
        <v>3</v>
      </c>
      <c r="E1721" s="165" t="s">
        <v>16124</v>
      </c>
      <c r="F1721" s="165" t="s">
        <v>16093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16277</v>
      </c>
      <c r="Q1721" s="3" t="s">
        <v>16278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16130</v>
      </c>
      <c r="B1722" s="94">
        <v>1598</v>
      </c>
      <c r="C1722" s="165" t="s">
        <v>16123</v>
      </c>
      <c r="D1722" s="165">
        <v>4</v>
      </c>
      <c r="E1722" s="165" t="s">
        <v>16125</v>
      </c>
      <c r="F1722" s="165" t="s">
        <v>16094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16416</v>
      </c>
      <c r="Q1722" s="3" t="s">
        <v>16418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16130</v>
      </c>
      <c r="B1723" s="94">
        <v>1599</v>
      </c>
      <c r="C1723" s="165" t="s">
        <v>16123</v>
      </c>
      <c r="D1723" s="165">
        <v>5</v>
      </c>
      <c r="E1723" s="165" t="s">
        <v>16126</v>
      </c>
      <c r="F1723" s="165" t="s">
        <v>16095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16130</v>
      </c>
      <c r="B1724" s="94">
        <v>1600</v>
      </c>
      <c r="C1724" s="165" t="s">
        <v>16123</v>
      </c>
      <c r="D1724" s="165">
        <v>6</v>
      </c>
      <c r="E1724" s="165" t="s">
        <v>16127</v>
      </c>
      <c r="F1724" s="165" t="s">
        <v>16096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16130</v>
      </c>
      <c r="B1725" s="94">
        <v>1601</v>
      </c>
      <c r="C1725" s="165" t="s">
        <v>16123</v>
      </c>
      <c r="D1725" s="165">
        <v>7</v>
      </c>
      <c r="E1725" s="165" t="s">
        <v>16128</v>
      </c>
      <c r="F1725" s="165" t="s">
        <v>16097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16130</v>
      </c>
      <c r="B1726" s="94">
        <v>1602</v>
      </c>
      <c r="C1726" s="165" t="s">
        <v>16123</v>
      </c>
      <c r="D1726" s="165">
        <v>8</v>
      </c>
      <c r="E1726" s="165" t="s">
        <v>16129</v>
      </c>
      <c r="F1726" s="165" t="s">
        <v>16098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16192</v>
      </c>
      <c r="B1727" s="94">
        <v>1603</v>
      </c>
      <c r="C1727" s="165" t="s">
        <v>16183</v>
      </c>
      <c r="D1727" s="165">
        <v>1</v>
      </c>
      <c r="E1727" s="165" t="s">
        <v>16184</v>
      </c>
      <c r="F1727" s="165" t="s">
        <v>16193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16199</v>
      </c>
      <c r="Q1727" s="165" t="s">
        <v>16200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16192</v>
      </c>
      <c r="B1728" s="94">
        <v>1604</v>
      </c>
      <c r="C1728" s="165" t="s">
        <v>16183</v>
      </c>
      <c r="D1728" s="165">
        <v>2</v>
      </c>
      <c r="E1728" s="165" t="s">
        <v>16185</v>
      </c>
      <c r="F1728" s="165" t="s">
        <v>16115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16363</v>
      </c>
      <c r="Q1728" s="3" t="s">
        <v>16364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16192</v>
      </c>
      <c r="B1729" s="94">
        <v>1605</v>
      </c>
      <c r="C1729" s="165" t="s">
        <v>16183</v>
      </c>
      <c r="D1729" s="165">
        <v>3</v>
      </c>
      <c r="E1729" s="165" t="s">
        <v>16186</v>
      </c>
      <c r="F1729" s="165" t="s">
        <v>16116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16473</v>
      </c>
      <c r="Q1729" s="3" t="s">
        <v>16472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16192</v>
      </c>
      <c r="B1730" s="94">
        <v>1606</v>
      </c>
      <c r="C1730" s="165" t="s">
        <v>16183</v>
      </c>
      <c r="D1730" s="165">
        <v>4</v>
      </c>
      <c r="E1730" s="165" t="s">
        <v>16187</v>
      </c>
      <c r="F1730" s="165" t="s">
        <v>16194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16192</v>
      </c>
      <c r="B1731" s="94">
        <v>1607</v>
      </c>
      <c r="C1731" s="165" t="s">
        <v>16183</v>
      </c>
      <c r="D1731" s="165">
        <v>5</v>
      </c>
      <c r="E1731" s="165" t="s">
        <v>16188</v>
      </c>
      <c r="F1731" s="165" t="s">
        <v>16195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16192</v>
      </c>
      <c r="B1732" s="94">
        <v>1608</v>
      </c>
      <c r="C1732" s="165" t="s">
        <v>16183</v>
      </c>
      <c r="D1732" s="165">
        <v>6</v>
      </c>
      <c r="E1732" s="165" t="s">
        <v>16189</v>
      </c>
      <c r="F1732" s="165" t="s">
        <v>16196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16192</v>
      </c>
      <c r="B1733" s="94">
        <v>1609</v>
      </c>
      <c r="C1733" s="165" t="s">
        <v>16183</v>
      </c>
      <c r="D1733" s="165">
        <v>7</v>
      </c>
      <c r="E1733" s="165" t="s">
        <v>16190</v>
      </c>
      <c r="F1733" s="165" t="s">
        <v>16197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16192</v>
      </c>
      <c r="B1734" s="94">
        <v>1610</v>
      </c>
      <c r="C1734" s="165" t="s">
        <v>16183</v>
      </c>
      <c r="D1734" s="165">
        <v>8</v>
      </c>
      <c r="E1734" s="165" t="s">
        <v>16191</v>
      </c>
      <c r="F1734" s="165" t="s">
        <v>16198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16207</v>
      </c>
      <c r="B1735" s="94">
        <v>1611</v>
      </c>
      <c r="C1735" s="165" t="s">
        <v>5191</v>
      </c>
      <c r="D1735" s="692" t="s">
        <v>16209</v>
      </c>
      <c r="E1735" s="165" t="s">
        <v>16208</v>
      </c>
      <c r="F1735" s="165" t="s">
        <v>16216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16222</v>
      </c>
      <c r="Q1735" s="165" t="s">
        <v>16223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16207</v>
      </c>
      <c r="B1736" s="94">
        <v>1612</v>
      </c>
      <c r="C1736" s="165" t="s">
        <v>5191</v>
      </c>
      <c r="D1736" s="165">
        <v>3</v>
      </c>
      <c r="E1736" s="165" t="s">
        <v>16210</v>
      </c>
      <c r="F1736" s="165" t="s">
        <v>16216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16224</v>
      </c>
      <c r="Q1736" s="3" t="s">
        <v>16224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16207</v>
      </c>
      <c r="B1737" s="94">
        <v>1613</v>
      </c>
      <c r="C1737" s="165" t="s">
        <v>5191</v>
      </c>
      <c r="D1737" s="165">
        <v>4</v>
      </c>
      <c r="E1737" s="165" t="s">
        <v>16211</v>
      </c>
      <c r="F1737" s="165" t="s">
        <v>16217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16340</v>
      </c>
      <c r="Q1737" s="3" t="s">
        <v>16341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16207</v>
      </c>
      <c r="B1738" s="94">
        <v>1614</v>
      </c>
      <c r="C1738" s="165" t="s">
        <v>5191</v>
      </c>
      <c r="D1738" s="165">
        <v>5</v>
      </c>
      <c r="E1738" s="165" t="s">
        <v>16212</v>
      </c>
      <c r="F1738" s="165" t="s">
        <v>16219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16450</v>
      </c>
      <c r="Q1738" s="3" t="s">
        <v>16451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16207</v>
      </c>
      <c r="B1739" s="94">
        <v>1615</v>
      </c>
      <c r="C1739" s="165" t="s">
        <v>5191</v>
      </c>
      <c r="D1739" s="165">
        <v>6</v>
      </c>
      <c r="E1739" s="165" t="s">
        <v>16213</v>
      </c>
      <c r="F1739" s="165" t="s">
        <v>16218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16207</v>
      </c>
      <c r="B1740" s="94">
        <v>1616</v>
      </c>
      <c r="C1740" s="165" t="s">
        <v>5191</v>
      </c>
      <c r="D1740" s="165">
        <v>7</v>
      </c>
      <c r="E1740" s="165" t="s">
        <v>16214</v>
      </c>
      <c r="F1740" s="165" t="s">
        <v>16220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16207</v>
      </c>
      <c r="B1741" s="94">
        <v>1617</v>
      </c>
      <c r="C1741" s="165" t="s">
        <v>5191</v>
      </c>
      <c r="D1741" s="165">
        <v>8</v>
      </c>
      <c r="E1741" s="165" t="s">
        <v>16215</v>
      </c>
      <c r="F1741" s="165" t="s">
        <v>16221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16252</v>
      </c>
      <c r="B1742" s="94">
        <v>1618</v>
      </c>
      <c r="C1742" s="165" t="s">
        <v>16253</v>
      </c>
      <c r="D1742" s="165">
        <v>1</v>
      </c>
      <c r="E1742" s="165" t="s">
        <v>16255</v>
      </c>
      <c r="F1742" s="165" t="s">
        <v>16254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16270</v>
      </c>
      <c r="Q1742" s="165" t="s">
        <v>16271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16252</v>
      </c>
      <c r="B1743" s="94">
        <v>1619</v>
      </c>
      <c r="C1743" s="165" t="s">
        <v>16253</v>
      </c>
      <c r="D1743" s="165">
        <v>2</v>
      </c>
      <c r="E1743" s="165" t="s">
        <v>16256</v>
      </c>
      <c r="F1743" s="165" t="s">
        <v>16263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16408</v>
      </c>
      <c r="Q1743" s="3" t="s">
        <v>16409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16252</v>
      </c>
      <c r="B1744" s="94">
        <v>1620</v>
      </c>
      <c r="C1744" s="165" t="s">
        <v>16253</v>
      </c>
      <c r="D1744" s="165">
        <v>3</v>
      </c>
      <c r="E1744" s="165" t="s">
        <v>16257</v>
      </c>
      <c r="F1744" s="165" t="s">
        <v>16264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16527</v>
      </c>
      <c r="Q1744" s="3" t="s">
        <v>16526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16252</v>
      </c>
      <c r="B1745" s="94">
        <v>1621</v>
      </c>
      <c r="C1745" s="165" t="s">
        <v>16253</v>
      </c>
      <c r="D1745" s="165">
        <v>4</v>
      </c>
      <c r="E1745" s="165" t="s">
        <v>16258</v>
      </c>
      <c r="F1745" s="165" t="s">
        <v>16265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16252</v>
      </c>
      <c r="B1746" s="94">
        <v>1622</v>
      </c>
      <c r="C1746" s="165" t="s">
        <v>16253</v>
      </c>
      <c r="D1746" s="165">
        <v>5</v>
      </c>
      <c r="E1746" s="165" t="s">
        <v>16259</v>
      </c>
      <c r="F1746" s="165" t="s">
        <v>16266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16252</v>
      </c>
      <c r="B1747" s="94">
        <v>1623</v>
      </c>
      <c r="C1747" s="165" t="s">
        <v>16253</v>
      </c>
      <c r="D1747" s="165">
        <v>6</v>
      </c>
      <c r="E1747" s="165" t="s">
        <v>16260</v>
      </c>
      <c r="F1747" s="165" t="s">
        <v>16267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16252</v>
      </c>
      <c r="B1748" s="94">
        <v>1624</v>
      </c>
      <c r="C1748" s="165" t="s">
        <v>16253</v>
      </c>
      <c r="D1748" s="165">
        <v>7</v>
      </c>
      <c r="E1748" s="165" t="s">
        <v>16261</v>
      </c>
      <c r="F1748" s="165" t="s">
        <v>16268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16252</v>
      </c>
      <c r="B1749" s="94">
        <v>1625</v>
      </c>
      <c r="C1749" s="165" t="s">
        <v>16253</v>
      </c>
      <c r="D1749" s="165">
        <v>8</v>
      </c>
      <c r="E1749" s="165" t="s">
        <v>16262</v>
      </c>
      <c r="F1749" s="165" t="s">
        <v>16269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16280</v>
      </c>
      <c r="B1750" s="94">
        <v>1626</v>
      </c>
      <c r="C1750" s="165" t="s">
        <v>16281</v>
      </c>
      <c r="D1750" s="165">
        <v>1</v>
      </c>
      <c r="E1750" s="165" t="s">
        <v>16282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16277</v>
      </c>
      <c r="Q1750" s="165" t="s">
        <v>16278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16280</v>
      </c>
      <c r="B1751" s="94">
        <v>1627</v>
      </c>
      <c r="C1751" s="165" t="s">
        <v>16281</v>
      </c>
      <c r="D1751" s="165">
        <v>2</v>
      </c>
      <c r="E1751" s="165" t="s">
        <v>16283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16410</v>
      </c>
      <c r="Q1751" s="3" t="s">
        <v>16411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16280</v>
      </c>
      <c r="B1752" s="94">
        <v>1628</v>
      </c>
      <c r="C1752" s="165" t="s">
        <v>16281</v>
      </c>
      <c r="D1752" s="165">
        <v>3</v>
      </c>
      <c r="E1752" s="165" t="s">
        <v>16284</v>
      </c>
      <c r="F1752" s="165" t="s">
        <v>16297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16531</v>
      </c>
      <c r="Q1752" s="3" t="s">
        <v>16532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16280</v>
      </c>
      <c r="B1753" s="94">
        <v>1629</v>
      </c>
      <c r="C1753" s="165" t="s">
        <v>16281</v>
      </c>
      <c r="D1753" s="165">
        <v>4</v>
      </c>
      <c r="E1753" s="165" t="s">
        <v>16285</v>
      </c>
      <c r="F1753" s="165" t="s">
        <v>16296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16280</v>
      </c>
      <c r="B1754" s="94">
        <v>1630</v>
      </c>
      <c r="C1754" s="165" t="s">
        <v>16281</v>
      </c>
      <c r="D1754" s="165">
        <v>5</v>
      </c>
      <c r="E1754" s="165" t="s">
        <v>16286</v>
      </c>
      <c r="F1754" s="165" t="s">
        <v>16291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16280</v>
      </c>
      <c r="B1755" s="94">
        <v>1631</v>
      </c>
      <c r="C1755" s="165" t="s">
        <v>16281</v>
      </c>
      <c r="D1755" s="165">
        <v>6</v>
      </c>
      <c r="E1755" s="165" t="s">
        <v>16287</v>
      </c>
      <c r="F1755" s="165" t="s">
        <v>16292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16280</v>
      </c>
      <c r="B1756" s="94">
        <v>1632</v>
      </c>
      <c r="C1756" s="165" t="s">
        <v>16281</v>
      </c>
      <c r="D1756" s="165">
        <v>7</v>
      </c>
      <c r="E1756" s="165" t="s">
        <v>16288</v>
      </c>
      <c r="F1756" s="165" t="s">
        <v>16295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16280</v>
      </c>
      <c r="B1757" s="94">
        <v>1633</v>
      </c>
      <c r="C1757" s="165" t="s">
        <v>16281</v>
      </c>
      <c r="D1757" s="165">
        <v>8</v>
      </c>
      <c r="E1757" s="165" t="s">
        <v>16289</v>
      </c>
      <c r="F1757" s="165" t="s">
        <v>16294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16233</v>
      </c>
      <c r="B1758" s="94">
        <v>1634</v>
      </c>
      <c r="C1758" s="165" t="s">
        <v>15940</v>
      </c>
      <c r="D1758" s="165">
        <v>1</v>
      </c>
      <c r="E1758" s="165" t="s">
        <v>16234</v>
      </c>
      <c r="F1758" s="165" t="s">
        <v>16240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16250</v>
      </c>
      <c r="Q1758" s="165" t="s">
        <v>16251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16233</v>
      </c>
      <c r="B1759" s="94">
        <v>1635</v>
      </c>
      <c r="C1759" s="165" t="s">
        <v>15940</v>
      </c>
      <c r="D1759" s="165">
        <v>2</v>
      </c>
      <c r="E1759" s="165" t="s">
        <v>16235</v>
      </c>
      <c r="F1759" s="165" t="s">
        <v>16243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16405</v>
      </c>
      <c r="Q1759" s="3" t="s">
        <v>16407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16233</v>
      </c>
      <c r="B1760" s="94">
        <v>1636</v>
      </c>
      <c r="C1760" s="165" t="s">
        <v>15940</v>
      </c>
      <c r="D1760" s="165">
        <v>3</v>
      </c>
      <c r="E1760" s="165" t="s">
        <v>16236</v>
      </c>
      <c r="F1760" s="165" t="s">
        <v>16244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16524</v>
      </c>
      <c r="Q1760" s="3" t="s">
        <v>16525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16233</v>
      </c>
      <c r="B1761" s="94">
        <v>1637</v>
      </c>
      <c r="C1761" s="165" t="s">
        <v>15940</v>
      </c>
      <c r="D1761" s="165">
        <v>4</v>
      </c>
      <c r="E1761" s="165" t="s">
        <v>16241</v>
      </c>
      <c r="F1761" s="165" t="s">
        <v>16245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16233</v>
      </c>
      <c r="B1762" s="94">
        <v>1638</v>
      </c>
      <c r="C1762" s="165" t="s">
        <v>15940</v>
      </c>
      <c r="D1762" s="165">
        <v>5</v>
      </c>
      <c r="E1762" s="165" t="s">
        <v>16237</v>
      </c>
      <c r="F1762" s="165" t="s">
        <v>16246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16233</v>
      </c>
      <c r="B1763" s="94">
        <v>1639</v>
      </c>
      <c r="C1763" s="165" t="s">
        <v>15940</v>
      </c>
      <c r="D1763" s="165">
        <v>6</v>
      </c>
      <c r="E1763" s="165" t="s">
        <v>16238</v>
      </c>
      <c r="F1763" s="165" t="s">
        <v>16247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16233</v>
      </c>
      <c r="B1764" s="94">
        <v>1640</v>
      </c>
      <c r="C1764" s="165" t="s">
        <v>15940</v>
      </c>
      <c r="D1764" s="165">
        <v>7</v>
      </c>
      <c r="E1764" s="165" t="s">
        <v>16239</v>
      </c>
      <c r="F1764" s="165" t="s">
        <v>16248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16233</v>
      </c>
      <c r="B1765" s="94">
        <v>1641</v>
      </c>
      <c r="C1765" s="165" t="s">
        <v>15940</v>
      </c>
      <c r="D1765" s="165">
        <v>8</v>
      </c>
      <c r="E1765" s="165" t="s">
        <v>16242</v>
      </c>
      <c r="F1765" s="165" t="s">
        <v>16249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16334</v>
      </c>
      <c r="B1766" s="94">
        <v>1642</v>
      </c>
      <c r="C1766" s="165" t="s">
        <v>5820</v>
      </c>
      <c r="D1766" s="165">
        <v>1</v>
      </c>
      <c r="E1766" s="165" t="s">
        <v>16308</v>
      </c>
      <c r="F1766" s="165" t="s">
        <v>16307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16323</v>
      </c>
      <c r="Q1766" s="165" t="s">
        <v>16324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16334</v>
      </c>
      <c r="B1767" s="94">
        <v>1643</v>
      </c>
      <c r="C1767" s="165" t="s">
        <v>5820</v>
      </c>
      <c r="D1767" s="165">
        <v>2</v>
      </c>
      <c r="E1767" s="165" t="s">
        <v>16309</v>
      </c>
      <c r="F1767" s="165" t="s">
        <v>16316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16446</v>
      </c>
      <c r="Q1767" s="3" t="s">
        <v>16447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16334</v>
      </c>
      <c r="B1768" s="94">
        <v>1644</v>
      </c>
      <c r="C1768" s="165" t="s">
        <v>5820</v>
      </c>
      <c r="D1768" s="165">
        <v>3</v>
      </c>
      <c r="E1768" s="165" t="s">
        <v>16310</v>
      </c>
      <c r="F1768" s="165" t="s">
        <v>16317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16334</v>
      </c>
      <c r="B1769" s="94">
        <v>1645</v>
      </c>
      <c r="C1769" s="165" t="s">
        <v>5820</v>
      </c>
      <c r="D1769" s="165">
        <v>4</v>
      </c>
      <c r="E1769" s="165" t="s">
        <v>16311</v>
      </c>
      <c r="F1769" s="165" t="s">
        <v>16318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16334</v>
      </c>
      <c r="B1770" s="94">
        <v>1646</v>
      </c>
      <c r="C1770" s="165" t="s">
        <v>5820</v>
      </c>
      <c r="D1770" s="165">
        <v>5</v>
      </c>
      <c r="E1770" s="165" t="s">
        <v>16312</v>
      </c>
      <c r="F1770" s="165" t="s">
        <v>16319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16334</v>
      </c>
      <c r="B1771" s="94">
        <v>1647</v>
      </c>
      <c r="C1771" s="165" t="s">
        <v>5820</v>
      </c>
      <c r="D1771" s="165">
        <v>6</v>
      </c>
      <c r="E1771" s="165" t="s">
        <v>16313</v>
      </c>
      <c r="F1771" s="165" t="s">
        <v>16320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16334</v>
      </c>
      <c r="B1772" s="94">
        <v>1648</v>
      </c>
      <c r="C1772" s="165" t="s">
        <v>5820</v>
      </c>
      <c r="D1772" s="165">
        <v>7</v>
      </c>
      <c r="E1772" s="165" t="s">
        <v>16314</v>
      </c>
      <c r="F1772" s="165" t="s">
        <v>16321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16334</v>
      </c>
      <c r="B1773" s="94">
        <v>1649</v>
      </c>
      <c r="C1773" s="165" t="s">
        <v>5820</v>
      </c>
      <c r="D1773" s="165">
        <v>8</v>
      </c>
      <c r="E1773" s="165" t="s">
        <v>16315</v>
      </c>
      <c r="F1773" s="165" t="s">
        <v>16322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16325</v>
      </c>
      <c r="B1774" s="94">
        <v>1650</v>
      </c>
      <c r="C1774" s="165" t="s">
        <v>5820</v>
      </c>
      <c r="D1774" s="165">
        <v>1</v>
      </c>
      <c r="E1774" s="165" t="s">
        <v>16326</v>
      </c>
      <c r="F1774" s="165" t="s">
        <v>16307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16323</v>
      </c>
      <c r="Q1774" s="165" t="s">
        <v>16324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16325</v>
      </c>
      <c r="B1775" s="94">
        <v>1651</v>
      </c>
      <c r="C1775" s="165" t="s">
        <v>5820</v>
      </c>
      <c r="D1775" s="165">
        <v>2</v>
      </c>
      <c r="E1775" s="165" t="s">
        <v>16327</v>
      </c>
      <c r="F1775" s="165" t="s">
        <v>16316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16444</v>
      </c>
      <c r="Q1775" s="3" t="s">
        <v>16445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16325</v>
      </c>
      <c r="B1776" s="94">
        <v>1652</v>
      </c>
      <c r="C1776" s="165" t="s">
        <v>5820</v>
      </c>
      <c r="D1776" s="165">
        <v>3</v>
      </c>
      <c r="E1776" s="165" t="s">
        <v>16328</v>
      </c>
      <c r="F1776" s="165" t="s">
        <v>16317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16325</v>
      </c>
      <c r="B1777" s="94">
        <v>1653</v>
      </c>
      <c r="C1777" s="165" t="s">
        <v>5820</v>
      </c>
      <c r="D1777" s="165">
        <v>4</v>
      </c>
      <c r="E1777" s="165" t="s">
        <v>16329</v>
      </c>
      <c r="F1777" s="165" t="s">
        <v>16318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16325</v>
      </c>
      <c r="B1778" s="94">
        <v>1654</v>
      </c>
      <c r="C1778" s="165" t="s">
        <v>5820</v>
      </c>
      <c r="D1778" s="165">
        <v>5</v>
      </c>
      <c r="E1778" s="165" t="s">
        <v>16330</v>
      </c>
      <c r="F1778" s="165" t="s">
        <v>16319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16325</v>
      </c>
      <c r="B1779" s="94">
        <v>1655</v>
      </c>
      <c r="C1779" s="165" t="s">
        <v>5820</v>
      </c>
      <c r="D1779" s="165">
        <v>6</v>
      </c>
      <c r="E1779" s="165" t="s">
        <v>16331</v>
      </c>
      <c r="F1779" s="165" t="s">
        <v>16320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16325</v>
      </c>
      <c r="B1780" s="94">
        <v>1656</v>
      </c>
      <c r="C1780" s="165" t="s">
        <v>5820</v>
      </c>
      <c r="D1780" s="165">
        <v>7</v>
      </c>
      <c r="E1780" s="165" t="s">
        <v>16332</v>
      </c>
      <c r="F1780" s="165" t="s">
        <v>16321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16325</v>
      </c>
      <c r="B1781" s="94">
        <v>1657</v>
      </c>
      <c r="C1781" s="165" t="s">
        <v>5820</v>
      </c>
      <c r="D1781" s="165">
        <v>8</v>
      </c>
      <c r="E1781" s="165" t="s">
        <v>16333</v>
      </c>
      <c r="F1781" s="165" t="s">
        <v>16322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16337</v>
      </c>
      <c r="B1782" s="94">
        <v>1658</v>
      </c>
      <c r="C1782" s="165" t="s">
        <v>5208</v>
      </c>
      <c r="D1782" s="165"/>
      <c r="E1782" s="165" t="s">
        <v>16338</v>
      </c>
      <c r="F1782" s="165" t="s">
        <v>16339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16336</v>
      </c>
      <c r="Q1782" s="3" t="s">
        <v>16335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16342</v>
      </c>
      <c r="B1783" s="94">
        <v>1659</v>
      </c>
      <c r="C1783" s="165" t="s">
        <v>16343</v>
      </c>
      <c r="D1783" s="165">
        <v>1</v>
      </c>
      <c r="E1783" s="165" t="s">
        <v>16345</v>
      </c>
      <c r="F1783" s="165" t="s">
        <v>16344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16360</v>
      </c>
      <c r="Q1783" s="165" t="s">
        <v>16361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16342</v>
      </c>
      <c r="B1784" s="94">
        <v>1660</v>
      </c>
      <c r="C1784" s="165" t="s">
        <v>16343</v>
      </c>
      <c r="D1784" s="165">
        <v>2</v>
      </c>
      <c r="E1784" s="165" t="s">
        <v>16346</v>
      </c>
      <c r="F1784" s="165" t="s">
        <v>16353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16442</v>
      </c>
      <c r="Q1784" s="3" t="s">
        <v>16443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16342</v>
      </c>
      <c r="B1785" s="94">
        <v>1661</v>
      </c>
      <c r="C1785" s="165" t="s">
        <v>16343</v>
      </c>
      <c r="D1785" s="165">
        <v>3</v>
      </c>
      <c r="E1785" s="165" t="s">
        <v>16347</v>
      </c>
      <c r="F1785" s="165" t="s">
        <v>16354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16342</v>
      </c>
      <c r="B1786" s="94">
        <v>1662</v>
      </c>
      <c r="C1786" s="165" t="s">
        <v>16343</v>
      </c>
      <c r="D1786" s="165">
        <v>4</v>
      </c>
      <c r="E1786" s="165" t="s">
        <v>16348</v>
      </c>
      <c r="F1786" s="165" t="s">
        <v>16355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16342</v>
      </c>
      <c r="B1787" s="94">
        <v>1663</v>
      </c>
      <c r="C1787" s="165" t="s">
        <v>16343</v>
      </c>
      <c r="D1787" s="165">
        <v>5</v>
      </c>
      <c r="E1787" s="165" t="s">
        <v>16349</v>
      </c>
      <c r="F1787" s="165" t="s">
        <v>16356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16342</v>
      </c>
      <c r="B1788" s="94">
        <v>1664</v>
      </c>
      <c r="C1788" s="165" t="s">
        <v>16343</v>
      </c>
      <c r="D1788" s="165">
        <v>6</v>
      </c>
      <c r="E1788" s="165" t="s">
        <v>16350</v>
      </c>
      <c r="F1788" s="165" t="s">
        <v>16357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16342</v>
      </c>
      <c r="B1789" s="94">
        <v>1665</v>
      </c>
      <c r="C1789" s="165" t="s">
        <v>16343</v>
      </c>
      <c r="D1789" s="165">
        <v>7</v>
      </c>
      <c r="E1789" s="165" t="s">
        <v>16351</v>
      </c>
      <c r="F1789" s="165" t="s">
        <v>16358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16342</v>
      </c>
      <c r="B1790" s="94">
        <v>1666</v>
      </c>
      <c r="C1790" s="165" t="s">
        <v>16343</v>
      </c>
      <c r="D1790" s="165">
        <v>8</v>
      </c>
      <c r="E1790" s="165" t="s">
        <v>16352</v>
      </c>
      <c r="F1790" s="165" t="s">
        <v>16359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16377</v>
      </c>
      <c r="B1791" s="94">
        <v>1667</v>
      </c>
      <c r="C1791" s="165" t="s">
        <v>4230</v>
      </c>
      <c r="D1791" s="165">
        <v>1</v>
      </c>
      <c r="E1791" s="165" t="s">
        <v>16379</v>
      </c>
      <c r="F1791" s="165" t="s">
        <v>16378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16402</v>
      </c>
      <c r="Q1791" s="165" t="s">
        <v>16402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16377</v>
      </c>
      <c r="B1792" s="94">
        <v>1668</v>
      </c>
      <c r="C1792" s="165" t="s">
        <v>4230</v>
      </c>
      <c r="D1792" s="165">
        <v>2</v>
      </c>
      <c r="E1792" s="165" t="s">
        <v>16380</v>
      </c>
      <c r="F1792" s="165" t="s">
        <v>16391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16405</v>
      </c>
      <c r="Q1792" s="3" t="s">
        <v>16406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16377</v>
      </c>
      <c r="B1793" s="94">
        <v>1669</v>
      </c>
      <c r="C1793" s="165" t="s">
        <v>4230</v>
      </c>
      <c r="D1793" s="165">
        <v>3</v>
      </c>
      <c r="E1793" s="165" t="s">
        <v>16381</v>
      </c>
      <c r="F1793" s="165" t="s">
        <v>16392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16423</v>
      </c>
      <c r="Q1793" s="3" t="s">
        <v>16424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16377</v>
      </c>
      <c r="B1794" s="94">
        <v>1670</v>
      </c>
      <c r="C1794" s="165" t="s">
        <v>4230</v>
      </c>
      <c r="D1794" s="165">
        <v>4</v>
      </c>
      <c r="E1794" s="165" t="s">
        <v>16382</v>
      </c>
      <c r="F1794" s="165" t="s">
        <v>16393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16469</v>
      </c>
      <c r="Q1794" s="3" t="s">
        <v>16470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16377</v>
      </c>
      <c r="B1795" s="94">
        <v>1671</v>
      </c>
      <c r="C1795" s="165" t="s">
        <v>4230</v>
      </c>
      <c r="D1795" s="165">
        <v>5</v>
      </c>
      <c r="E1795" s="165" t="s">
        <v>16383</v>
      </c>
      <c r="F1795" s="165" t="s">
        <v>16394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16522</v>
      </c>
      <c r="Q1795" s="3" t="s">
        <v>16523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16377</v>
      </c>
      <c r="B1796" s="94">
        <v>1672</v>
      </c>
      <c r="C1796" s="165" t="s">
        <v>4230</v>
      </c>
      <c r="D1796" s="165">
        <v>6</v>
      </c>
      <c r="E1796" s="165" t="s">
        <v>16384</v>
      </c>
      <c r="F1796" s="165" t="s">
        <v>16395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16377</v>
      </c>
      <c r="B1797" s="94">
        <v>1673</v>
      </c>
      <c r="C1797" s="165" t="s">
        <v>4230</v>
      </c>
      <c r="D1797" s="165">
        <v>7</v>
      </c>
      <c r="E1797" s="165" t="s">
        <v>16385</v>
      </c>
      <c r="F1797" s="165" t="s">
        <v>16396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16377</v>
      </c>
      <c r="B1798" s="94">
        <v>1674</v>
      </c>
      <c r="C1798" s="165" t="s">
        <v>4230</v>
      </c>
      <c r="D1798" s="165">
        <v>8</v>
      </c>
      <c r="E1798" s="165" t="s">
        <v>16386</v>
      </c>
      <c r="F1798" s="165" t="s">
        <v>16397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16377</v>
      </c>
      <c r="B1799" s="94">
        <v>1675</v>
      </c>
      <c r="C1799" s="165" t="s">
        <v>4230</v>
      </c>
      <c r="D1799" s="165">
        <v>9</v>
      </c>
      <c r="E1799" s="165" t="s">
        <v>16387</v>
      </c>
      <c r="F1799" s="165" t="s">
        <v>16398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16377</v>
      </c>
      <c r="B1800" s="94">
        <v>1676</v>
      </c>
      <c r="C1800" s="165" t="s">
        <v>4230</v>
      </c>
      <c r="D1800" s="165">
        <v>10</v>
      </c>
      <c r="E1800" s="165" t="s">
        <v>16388</v>
      </c>
      <c r="F1800" s="165" t="s">
        <v>16399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16377</v>
      </c>
      <c r="B1801" s="94">
        <v>1677</v>
      </c>
      <c r="C1801" s="165" t="s">
        <v>4230</v>
      </c>
      <c r="D1801" s="165">
        <v>11</v>
      </c>
      <c r="E1801" s="165" t="s">
        <v>16389</v>
      </c>
      <c r="F1801" s="165" t="s">
        <v>16400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16377</v>
      </c>
      <c r="B1802" s="94">
        <v>1678</v>
      </c>
      <c r="C1802" s="165" t="s">
        <v>4230</v>
      </c>
      <c r="D1802" s="165">
        <v>12</v>
      </c>
      <c r="E1802" s="165" t="s">
        <v>16390</v>
      </c>
      <c r="F1802" s="165" t="s">
        <v>16401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16425</v>
      </c>
      <c r="B1803" s="94">
        <v>1679</v>
      </c>
      <c r="C1803" s="165" t="s">
        <v>16426</v>
      </c>
      <c r="D1803" s="165">
        <v>1</v>
      </c>
      <c r="E1803" s="165" t="s">
        <v>16428</v>
      </c>
      <c r="F1803" s="165" t="s">
        <v>16427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16439</v>
      </c>
      <c r="Q1803" s="165" t="s">
        <v>16439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16425</v>
      </c>
      <c r="B1804" s="94">
        <v>1680</v>
      </c>
      <c r="C1804" s="165" t="s">
        <v>16426</v>
      </c>
      <c r="D1804" s="165">
        <v>2</v>
      </c>
      <c r="E1804" s="165" t="s">
        <v>16429</v>
      </c>
      <c r="F1804" s="165" t="s">
        <v>16437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16528</v>
      </c>
      <c r="Q1804" s="3" t="s">
        <v>16529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16425</v>
      </c>
      <c r="B1805" s="94">
        <v>1681</v>
      </c>
      <c r="C1805" s="165" t="s">
        <v>16426</v>
      </c>
      <c r="D1805" s="165">
        <v>3</v>
      </c>
      <c r="E1805" s="165" t="s">
        <v>16430</v>
      </c>
      <c r="F1805" s="165" t="s">
        <v>16290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16425</v>
      </c>
      <c r="B1806" s="94">
        <v>1682</v>
      </c>
      <c r="C1806" s="165" t="s">
        <v>16426</v>
      </c>
      <c r="D1806" s="165">
        <v>4</v>
      </c>
      <c r="E1806" s="165" t="s">
        <v>16431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16425</v>
      </c>
      <c r="B1807" s="94">
        <v>1683</v>
      </c>
      <c r="C1807" s="165" t="s">
        <v>16426</v>
      </c>
      <c r="D1807" s="165">
        <v>5</v>
      </c>
      <c r="E1807" s="165" t="s">
        <v>16432</v>
      </c>
      <c r="F1807" s="165" t="s">
        <v>16292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16425</v>
      </c>
      <c r="B1808" s="94">
        <v>1684</v>
      </c>
      <c r="C1808" s="165" t="s">
        <v>16426</v>
      </c>
      <c r="D1808" s="165">
        <v>6</v>
      </c>
      <c r="E1808" s="165" t="s">
        <v>16433</v>
      </c>
      <c r="F1808" s="165" t="s">
        <v>16293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16425</v>
      </c>
      <c r="B1809" s="94">
        <v>1685</v>
      </c>
      <c r="C1809" s="165" t="s">
        <v>16426</v>
      </c>
      <c r="D1809" s="165">
        <v>7</v>
      </c>
      <c r="E1809" s="165" t="s">
        <v>16434</v>
      </c>
      <c r="F1809" s="165" t="s">
        <v>16438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16425</v>
      </c>
      <c r="B1810" s="94">
        <v>1686</v>
      </c>
      <c r="C1810" s="165" t="s">
        <v>16426</v>
      </c>
      <c r="D1810" s="165">
        <v>8</v>
      </c>
      <c r="E1810" s="165" t="s">
        <v>16435</v>
      </c>
      <c r="F1810" s="165" t="s">
        <v>16436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16452</v>
      </c>
      <c r="B1811" s="94">
        <v>1687</v>
      </c>
      <c r="C1811" s="165" t="s">
        <v>16453</v>
      </c>
      <c r="D1811" s="165">
        <v>1</v>
      </c>
      <c r="E1811" s="165" t="s">
        <v>16454</v>
      </c>
      <c r="F1811" s="165" t="s">
        <v>16353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16468</v>
      </c>
      <c r="Q1811" s="165" t="s">
        <v>16451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16452</v>
      </c>
      <c r="B1812" s="94">
        <v>1688</v>
      </c>
      <c r="C1812" s="165" t="s">
        <v>16453</v>
      </c>
      <c r="D1812" s="165">
        <v>2</v>
      </c>
      <c r="E1812" s="165" t="s">
        <v>16455</v>
      </c>
      <c r="F1812" s="165" t="s">
        <v>16354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16452</v>
      </c>
      <c r="B1813" s="94">
        <v>1689</v>
      </c>
      <c r="C1813" s="165" t="s">
        <v>16453</v>
      </c>
      <c r="D1813" s="165">
        <v>3</v>
      </c>
      <c r="E1813" s="165" t="s">
        <v>16456</v>
      </c>
      <c r="F1813" s="165" t="s">
        <v>16462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16452</v>
      </c>
      <c r="B1814" s="94">
        <v>1690</v>
      </c>
      <c r="C1814" s="165" t="s">
        <v>16453</v>
      </c>
      <c r="D1814" s="165">
        <v>4</v>
      </c>
      <c r="E1814" s="165" t="s">
        <v>16457</v>
      </c>
      <c r="F1814" s="165" t="s">
        <v>16463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16452</v>
      </c>
      <c r="B1815" s="94">
        <v>1691</v>
      </c>
      <c r="C1815" s="165" t="s">
        <v>16453</v>
      </c>
      <c r="D1815" s="165">
        <v>5</v>
      </c>
      <c r="E1815" s="165" t="s">
        <v>16458</v>
      </c>
      <c r="F1815" s="165" t="s">
        <v>16464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16452</v>
      </c>
      <c r="B1816" s="94">
        <v>1692</v>
      </c>
      <c r="C1816" s="165" t="s">
        <v>16453</v>
      </c>
      <c r="D1816" s="165">
        <v>6</v>
      </c>
      <c r="E1816" s="165" t="s">
        <v>16459</v>
      </c>
      <c r="F1816" s="165" t="s">
        <v>16465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16452</v>
      </c>
      <c r="B1817" s="94">
        <v>1693</v>
      </c>
      <c r="C1817" s="165" t="s">
        <v>16453</v>
      </c>
      <c r="D1817" s="165">
        <v>7</v>
      </c>
      <c r="E1817" s="165" t="s">
        <v>16460</v>
      </c>
      <c r="F1817" s="165" t="s">
        <v>16466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16452</v>
      </c>
      <c r="B1818" s="94">
        <v>1694</v>
      </c>
      <c r="C1818" s="165" t="s">
        <v>16453</v>
      </c>
      <c r="D1818" s="165">
        <v>8</v>
      </c>
      <c r="E1818" s="165" t="s">
        <v>16461</v>
      </c>
      <c r="F1818" s="165" t="s">
        <v>16467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16452</v>
      </c>
      <c r="B1819" s="94">
        <v>1695</v>
      </c>
      <c r="C1819" s="165" t="s">
        <v>16474</v>
      </c>
      <c r="D1819" s="165">
        <v>1</v>
      </c>
      <c r="E1819" s="165" t="s">
        <v>16477</v>
      </c>
      <c r="F1819" s="165" t="s">
        <v>16476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16497</v>
      </c>
      <c r="Q1819" s="165" t="s">
        <v>16498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16452</v>
      </c>
      <c r="B1820" s="94">
        <v>1696</v>
      </c>
      <c r="C1820" s="165" t="s">
        <v>16474</v>
      </c>
      <c r="D1820" s="165">
        <v>2</v>
      </c>
      <c r="E1820" s="165" t="s">
        <v>16478</v>
      </c>
      <c r="F1820" s="165" t="s">
        <v>16490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16452</v>
      </c>
      <c r="B1821" s="94">
        <v>1697</v>
      </c>
      <c r="C1821" s="165" t="s">
        <v>16474</v>
      </c>
      <c r="D1821" s="165">
        <v>3</v>
      </c>
      <c r="E1821" s="165" t="s">
        <v>16484</v>
      </c>
      <c r="F1821" s="165" t="s">
        <v>16491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16452</v>
      </c>
      <c r="B1822" s="94">
        <v>1698</v>
      </c>
      <c r="C1822" s="165" t="s">
        <v>16474</v>
      </c>
      <c r="D1822" s="165">
        <v>4</v>
      </c>
      <c r="E1822" s="165" t="s">
        <v>16485</v>
      </c>
      <c r="F1822" s="165" t="s">
        <v>16492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16452</v>
      </c>
      <c r="B1823" s="94">
        <v>1699</v>
      </c>
      <c r="C1823" s="165" t="s">
        <v>16474</v>
      </c>
      <c r="D1823" s="165">
        <v>5</v>
      </c>
      <c r="E1823" s="165" t="s">
        <v>16486</v>
      </c>
      <c r="F1823" s="165" t="s">
        <v>16493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16452</v>
      </c>
      <c r="B1824" s="94">
        <v>1700</v>
      </c>
      <c r="C1824" s="165" t="s">
        <v>16474</v>
      </c>
      <c r="D1824" s="165">
        <v>6</v>
      </c>
      <c r="E1824" s="165" t="s">
        <v>16487</v>
      </c>
      <c r="F1824" s="165" t="s">
        <v>16494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16452</v>
      </c>
      <c r="B1825" s="94">
        <v>1701</v>
      </c>
      <c r="C1825" s="165" t="s">
        <v>16474</v>
      </c>
      <c r="D1825" s="165">
        <v>7</v>
      </c>
      <c r="E1825" s="165" t="s">
        <v>16488</v>
      </c>
      <c r="F1825" s="165" t="s">
        <v>16495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16452</v>
      </c>
      <c r="B1826" s="94">
        <v>1702</v>
      </c>
      <c r="C1826" s="165" t="s">
        <v>16474</v>
      </c>
      <c r="D1826" s="165">
        <v>8</v>
      </c>
      <c r="E1826" s="165" t="s">
        <v>16489</v>
      </c>
      <c r="F1826" s="165" t="s">
        <v>16496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16452</v>
      </c>
      <c r="B1827" s="94">
        <v>1703</v>
      </c>
      <c r="C1827" s="165" t="s">
        <v>16474</v>
      </c>
      <c r="D1827" s="165">
        <v>1</v>
      </c>
      <c r="E1827" s="165" t="s">
        <v>16499</v>
      </c>
      <c r="F1827" s="165" t="s">
        <v>16476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16497</v>
      </c>
      <c r="Q1827" s="165" t="s">
        <v>16498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16452</v>
      </c>
      <c r="B1828" s="94">
        <v>1704</v>
      </c>
      <c r="C1828" s="165" t="s">
        <v>16474</v>
      </c>
      <c r="D1828" s="165">
        <v>2</v>
      </c>
      <c r="E1828" s="165" t="s">
        <v>16500</v>
      </c>
      <c r="F1828" s="165" t="s">
        <v>16490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16452</v>
      </c>
      <c r="B1829" s="94">
        <v>1705</v>
      </c>
      <c r="C1829" s="165" t="s">
        <v>16474</v>
      </c>
      <c r="D1829" s="165">
        <v>3</v>
      </c>
      <c r="E1829" s="165" t="s">
        <v>16501</v>
      </c>
      <c r="F1829" s="165" t="s">
        <v>16491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16452</v>
      </c>
      <c r="B1830" s="94">
        <v>1706</v>
      </c>
      <c r="C1830" s="165" t="s">
        <v>16474</v>
      </c>
      <c r="D1830" s="165">
        <v>4</v>
      </c>
      <c r="E1830" s="165" t="s">
        <v>16479</v>
      </c>
      <c r="F1830" s="165" t="s">
        <v>16492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16452</v>
      </c>
      <c r="B1831" s="94">
        <v>1707</v>
      </c>
      <c r="C1831" s="165" t="s">
        <v>16474</v>
      </c>
      <c r="D1831" s="165">
        <v>5</v>
      </c>
      <c r="E1831" s="165" t="s">
        <v>16480</v>
      </c>
      <c r="F1831" s="165" t="s">
        <v>16493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16452</v>
      </c>
      <c r="B1832" s="94">
        <v>1708</v>
      </c>
      <c r="C1832" s="165" t="s">
        <v>16474</v>
      </c>
      <c r="D1832" s="165">
        <v>6</v>
      </c>
      <c r="E1832" s="165" t="s">
        <v>16481</v>
      </c>
      <c r="F1832" s="165" t="s">
        <v>16494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16452</v>
      </c>
      <c r="B1833" s="94">
        <v>1709</v>
      </c>
      <c r="C1833" s="165" t="s">
        <v>16474</v>
      </c>
      <c r="D1833" s="165">
        <v>7</v>
      </c>
      <c r="E1833" s="165" t="s">
        <v>16482</v>
      </c>
      <c r="F1833" s="165" t="s">
        <v>16495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16452</v>
      </c>
      <c r="B1834" s="94">
        <v>1710</v>
      </c>
      <c r="C1834" s="165" t="s">
        <v>16474</v>
      </c>
      <c r="D1834" s="165">
        <v>8</v>
      </c>
      <c r="E1834" s="165" t="s">
        <v>16483</v>
      </c>
      <c r="F1834" s="165" t="s">
        <v>16496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16452</v>
      </c>
      <c r="B1835" s="94">
        <v>1711</v>
      </c>
      <c r="C1835" s="165" t="s">
        <v>16474</v>
      </c>
      <c r="D1835" s="165"/>
      <c r="E1835" s="165" t="s">
        <v>16502</v>
      </c>
      <c r="F1835" s="165" t="s">
        <v>16476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16497</v>
      </c>
      <c r="Q1835" s="165" t="s">
        <v>16498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16508</v>
      </c>
      <c r="B1836" s="94">
        <v>1712</v>
      </c>
      <c r="C1836" s="165" t="s">
        <v>16509</v>
      </c>
      <c r="D1836" s="165">
        <v>1</v>
      </c>
      <c r="E1836" s="165" t="s">
        <v>16510</v>
      </c>
      <c r="F1836" s="165" t="s">
        <v>16476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16518</v>
      </c>
      <c r="Q1836" s="165" t="s">
        <v>16519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16508</v>
      </c>
      <c r="B1837" s="94">
        <v>1713</v>
      </c>
      <c r="C1837" s="165" t="s">
        <v>16509</v>
      </c>
      <c r="D1837" s="165">
        <v>2</v>
      </c>
      <c r="E1837" s="165" t="s">
        <v>16511</v>
      </c>
      <c r="F1837" s="165" t="s">
        <v>16490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16508</v>
      </c>
      <c r="B1838" s="94">
        <v>1714</v>
      </c>
      <c r="C1838" s="165" t="s">
        <v>16509</v>
      </c>
      <c r="D1838" s="165">
        <v>3</v>
      </c>
      <c r="E1838" s="165" t="s">
        <v>16512</v>
      </c>
      <c r="F1838" s="165" t="s">
        <v>16491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16508</v>
      </c>
      <c r="B1839" s="94">
        <v>1715</v>
      </c>
      <c r="C1839" s="165" t="s">
        <v>16509</v>
      </c>
      <c r="D1839" s="165">
        <v>4</v>
      </c>
      <c r="E1839" s="165" t="s">
        <v>16513</v>
      </c>
      <c r="F1839" s="165" t="s">
        <v>16492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16508</v>
      </c>
      <c r="B1840" s="94">
        <v>1716</v>
      </c>
      <c r="C1840" s="165" t="s">
        <v>16509</v>
      </c>
      <c r="D1840" s="165">
        <v>5</v>
      </c>
      <c r="E1840" s="165" t="s">
        <v>16514</v>
      </c>
      <c r="F1840" s="165" t="s">
        <v>16493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16508</v>
      </c>
      <c r="B1841" s="94">
        <v>1717</v>
      </c>
      <c r="C1841" s="165" t="s">
        <v>16509</v>
      </c>
      <c r="D1841" s="165">
        <v>6</v>
      </c>
      <c r="E1841" s="165" t="s">
        <v>16515</v>
      </c>
      <c r="F1841" s="165" t="s">
        <v>16494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16508</v>
      </c>
      <c r="B1842" s="94">
        <v>1718</v>
      </c>
      <c r="C1842" s="165" t="s">
        <v>16509</v>
      </c>
      <c r="D1842" s="165">
        <v>7</v>
      </c>
      <c r="E1842" s="165" t="s">
        <v>16516</v>
      </c>
      <c r="F1842" s="165" t="s">
        <v>16495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16508</v>
      </c>
      <c r="B1843" s="94">
        <v>1719</v>
      </c>
      <c r="C1843" s="165" t="s">
        <v>16509</v>
      </c>
      <c r="D1843" s="165">
        <v>8</v>
      </c>
      <c r="E1843" s="165" t="s">
        <v>16517</v>
      </c>
      <c r="F1843" s="165" t="s">
        <v>16496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5" activePane="bottomLeft" state="frozen"/>
      <selection activeCell="F179" sqref="F179"/>
      <selection pane="bottomLeft" activeCell="D5" sqref="D5:D10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2891072</v>
      </c>
      <c r="G3" s="273">
        <f>H3+F3-D3</f>
        <v>98390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15402</v>
      </c>
      <c r="C6" s="273" t="s">
        <v>15403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15484</v>
      </c>
      <c r="C7" s="273" t="s">
        <v>15485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15609</v>
      </c>
      <c r="C8" s="273" t="s">
        <v>15610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15692</v>
      </c>
      <c r="C9" s="273" t="s">
        <v>15693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15790</v>
      </c>
      <c r="C10" s="273" t="s">
        <v>15791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15383</v>
      </c>
      <c r="C13" s="273" t="s">
        <v>15466</v>
      </c>
      <c r="D13" s="658">
        <v>760</v>
      </c>
      <c r="E13" s="277" t="s">
        <v>15384</v>
      </c>
      <c r="F13" s="658"/>
      <c r="G13" s="294"/>
      <c r="H13" s="273">
        <v>92267</v>
      </c>
    </row>
    <row r="14" spans="1:14">
      <c r="B14" s="273" t="s">
        <v>15380</v>
      </c>
      <c r="C14" s="273" t="s">
        <v>15465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15463</v>
      </c>
      <c r="C15" s="273" t="s">
        <v>15464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15541</v>
      </c>
      <c r="C16" s="273" t="s">
        <v>15547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15541</v>
      </c>
      <c r="C17" s="273" t="s">
        <v>15548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15597</v>
      </c>
      <c r="C18" s="273" t="s">
        <v>15598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15690</v>
      </c>
      <c r="C19" s="273" t="s">
        <v>15691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15690</v>
      </c>
      <c r="C20" s="273" t="s">
        <v>15691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15781</v>
      </c>
      <c r="C21" s="273" t="s">
        <v>15810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15781</v>
      </c>
      <c r="C22" s="273" t="s">
        <v>15811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15809</v>
      </c>
      <c r="C23" s="273" t="s">
        <v>15782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15839</v>
      </c>
      <c r="C24" s="273" t="s">
        <v>15847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15859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15376</v>
      </c>
      <c r="C29" s="273" t="s">
        <v>15377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15437</v>
      </c>
      <c r="C30" s="273" t="s">
        <v>15438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15479</v>
      </c>
      <c r="C31" s="273" t="s">
        <v>15527</v>
      </c>
      <c r="D31" s="686">
        <v>20010</v>
      </c>
      <c r="E31" s="277"/>
      <c r="F31" s="658"/>
      <c r="G31" s="278"/>
    </row>
    <row r="32" spans="2:8">
      <c r="B32" s="273" t="s">
        <v>15525</v>
      </c>
      <c r="C32" s="273" t="s">
        <v>15526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15579</v>
      </c>
      <c r="C33" s="273" t="s">
        <v>15588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15627</v>
      </c>
      <c r="C34" s="273" t="s">
        <v>15628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15728</v>
      </c>
      <c r="C35" s="273" t="s">
        <v>15729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15768</v>
      </c>
      <c r="C36" s="273" t="s">
        <v>15769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15835</v>
      </c>
      <c r="C37" s="273" t="s">
        <v>15838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15380</v>
      </c>
      <c r="C41" s="273" t="s">
        <v>15381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15433</v>
      </c>
      <c r="C42" s="273" t="s">
        <v>15434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15479</v>
      </c>
      <c r="C43" s="273" t="s">
        <v>15480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15534</v>
      </c>
      <c r="C44" s="273" t="s">
        <v>15535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15585</v>
      </c>
      <c r="C45" s="273" t="s">
        <v>15586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15624</v>
      </c>
      <c r="C46" s="273" t="s">
        <v>15625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15674</v>
      </c>
      <c r="C47" s="273" t="s">
        <v>15678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15715</v>
      </c>
      <c r="C48" s="273" t="s">
        <v>15726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15770</v>
      </c>
      <c r="C49" s="273" t="s">
        <v>15771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15835</v>
      </c>
      <c r="C50" s="273" t="s">
        <v>15836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15378</v>
      </c>
      <c r="C53" s="273" t="s">
        <v>15379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15435</v>
      </c>
      <c r="C54" s="273" t="s">
        <v>15436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15481</v>
      </c>
      <c r="C55" s="273" t="s">
        <v>15482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15534</v>
      </c>
      <c r="C56" s="273" t="s">
        <v>15536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15579</v>
      </c>
      <c r="C57" s="273" t="s">
        <v>15587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15624</v>
      </c>
      <c r="C58" s="273" t="s">
        <v>15626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15679</v>
      </c>
      <c r="C59" s="273" t="s">
        <v>15680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15715</v>
      </c>
      <c r="C60" s="273" t="s">
        <v>15727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15772</v>
      </c>
      <c r="C61" s="273" t="s">
        <v>15773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15835</v>
      </c>
      <c r="C62" s="273" t="s">
        <v>15837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15337</v>
      </c>
      <c r="C64" s="273" t="s">
        <v>15339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15399</v>
      </c>
      <c r="C65" s="273" t="s">
        <v>15400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15459</v>
      </c>
      <c r="C66" s="273" t="s">
        <v>15460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15489</v>
      </c>
      <c r="C67" s="273" t="s">
        <v>15490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15558</v>
      </c>
      <c r="C68" s="273" t="s">
        <v>15559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15607</v>
      </c>
      <c r="C69" s="273" t="s">
        <v>15608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15645</v>
      </c>
      <c r="C70" s="273" t="s">
        <v>15649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15696</v>
      </c>
      <c r="C71" s="273" t="s">
        <v>15697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15745</v>
      </c>
      <c r="C72" s="273" t="s">
        <v>15746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15794</v>
      </c>
      <c r="C73" s="273" t="s">
        <v>15795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15856</v>
      </c>
      <c r="C74" s="273" t="s">
        <v>15857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15334</v>
      </c>
      <c r="C82" s="273" t="s">
        <v>15335</v>
      </c>
      <c r="D82" s="658"/>
      <c r="E82" s="277"/>
      <c r="F82" s="658">
        <v>20475</v>
      </c>
      <c r="G82" s="278" t="s">
        <v>15336</v>
      </c>
      <c r="H82" s="273">
        <v>27652</v>
      </c>
    </row>
    <row r="83" spans="2:8">
      <c r="B83" s="273" t="s">
        <v>15340</v>
      </c>
      <c r="C83" s="273" t="s">
        <v>15341</v>
      </c>
      <c r="D83" s="658"/>
      <c r="E83" s="277"/>
      <c r="F83" s="658">
        <v>20475</v>
      </c>
      <c r="G83" s="278" t="s">
        <v>15342</v>
      </c>
      <c r="H83" s="273">
        <v>40323</v>
      </c>
    </row>
    <row r="84" spans="2:8">
      <c r="B84" s="273" t="s">
        <v>15347</v>
      </c>
      <c r="C84" s="273" t="s">
        <v>15348</v>
      </c>
      <c r="D84" s="658"/>
      <c r="E84" s="277"/>
      <c r="F84" s="658">
        <v>20475</v>
      </c>
      <c r="G84" s="278" t="s">
        <v>15349</v>
      </c>
      <c r="H84" s="273">
        <v>43683</v>
      </c>
    </row>
    <row r="85" spans="2:8">
      <c r="B85" s="273" t="s">
        <v>15350</v>
      </c>
      <c r="C85" s="273" t="s">
        <v>15351</v>
      </c>
      <c r="D85" s="658"/>
      <c r="E85" s="277"/>
      <c r="F85" s="658">
        <v>20475</v>
      </c>
      <c r="G85" s="278" t="s">
        <v>15352</v>
      </c>
      <c r="H85" s="273">
        <v>64158</v>
      </c>
    </row>
    <row r="86" spans="2:8">
      <c r="B86" s="273" t="s">
        <v>15350</v>
      </c>
      <c r="C86" s="273" t="s">
        <v>15353</v>
      </c>
      <c r="D86" s="658"/>
      <c r="E86" s="277"/>
      <c r="F86" s="658">
        <v>20475</v>
      </c>
      <c r="G86" s="278" t="s">
        <v>15354</v>
      </c>
      <c r="H86" s="273">
        <v>84633</v>
      </c>
    </row>
    <row r="87" spans="2:8">
      <c r="B87" s="273" t="s">
        <v>15355</v>
      </c>
      <c r="C87" s="273" t="s">
        <v>15356</v>
      </c>
      <c r="D87" s="658"/>
      <c r="E87" s="277"/>
      <c r="F87" s="658">
        <v>16380</v>
      </c>
      <c r="G87" s="278" t="s">
        <v>15357</v>
      </c>
      <c r="H87" s="273">
        <v>101013</v>
      </c>
    </row>
    <row r="88" spans="2:8">
      <c r="B88" s="273" t="s">
        <v>15366</v>
      </c>
      <c r="C88" s="273" t="s">
        <v>15367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15366</v>
      </c>
      <c r="C89" s="273" t="s">
        <v>15368</v>
      </c>
      <c r="D89" s="658"/>
      <c r="E89" s="277"/>
      <c r="F89" s="658">
        <v>14175</v>
      </c>
      <c r="G89" s="278" t="s">
        <v>15372</v>
      </c>
      <c r="H89" s="273">
        <v>122935</v>
      </c>
    </row>
    <row r="90" spans="2:8">
      <c r="B90" s="273" t="s">
        <v>15366</v>
      </c>
      <c r="C90" s="273" t="s">
        <v>15369</v>
      </c>
      <c r="D90" s="658"/>
      <c r="E90" s="277"/>
      <c r="F90" s="658">
        <v>13500</v>
      </c>
      <c r="G90" s="278" t="s">
        <v>15373</v>
      </c>
      <c r="H90" s="273">
        <v>136435</v>
      </c>
    </row>
    <row r="91" spans="2:8">
      <c r="B91" s="273" t="s">
        <v>15366</v>
      </c>
      <c r="C91" s="273" t="s">
        <v>15370</v>
      </c>
      <c r="D91" s="658"/>
      <c r="E91" s="277"/>
      <c r="F91" s="658">
        <v>14175</v>
      </c>
      <c r="G91" s="278" t="s">
        <v>15374</v>
      </c>
      <c r="H91" s="273">
        <v>150610</v>
      </c>
    </row>
    <row r="92" spans="2:8">
      <c r="B92" s="273" t="s">
        <v>15366</v>
      </c>
      <c r="C92" s="273" t="s">
        <v>15371</v>
      </c>
      <c r="D92" s="658"/>
      <c r="E92" s="277"/>
      <c r="F92" s="658">
        <v>12600</v>
      </c>
      <c r="G92" s="278" t="s">
        <v>15375</v>
      </c>
      <c r="H92" s="273">
        <v>163210</v>
      </c>
    </row>
    <row r="93" spans="2:8">
      <c r="B93" s="273" t="s">
        <v>15385</v>
      </c>
      <c r="C93" s="273" t="s">
        <v>15386</v>
      </c>
      <c r="D93" s="658"/>
      <c r="E93" s="277"/>
      <c r="F93" s="658">
        <v>12600</v>
      </c>
      <c r="G93" s="278" t="s">
        <v>15388</v>
      </c>
      <c r="H93" s="273">
        <v>86857</v>
      </c>
    </row>
    <row r="94" spans="2:8">
      <c r="B94" s="273" t="s">
        <v>15385</v>
      </c>
      <c r="C94" s="273" t="s">
        <v>15387</v>
      </c>
      <c r="D94" s="658"/>
      <c r="E94" s="277"/>
      <c r="F94" s="658">
        <v>17325</v>
      </c>
      <c r="G94" s="278" t="s">
        <v>15388</v>
      </c>
      <c r="H94" s="273">
        <v>104182</v>
      </c>
    </row>
    <row r="95" spans="2:8">
      <c r="B95" s="273" t="s">
        <v>15396</v>
      </c>
      <c r="C95" s="273" t="s">
        <v>15397</v>
      </c>
      <c r="D95" s="658"/>
      <c r="E95" s="277"/>
      <c r="F95" s="658">
        <v>14175</v>
      </c>
      <c r="G95" s="278" t="s">
        <v>15398</v>
      </c>
      <c r="H95" s="273">
        <v>23912</v>
      </c>
    </row>
    <row r="96" spans="2:8">
      <c r="B96" s="273" t="s">
        <v>15404</v>
      </c>
      <c r="C96" s="273" t="s">
        <v>15405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15418</v>
      </c>
      <c r="C97" s="273" t="s">
        <v>15420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15419</v>
      </c>
      <c r="C98" s="273" t="s">
        <v>15421</v>
      </c>
      <c r="D98" s="658"/>
      <c r="E98" s="277"/>
      <c r="F98" s="658">
        <v>11970</v>
      </c>
      <c r="G98" s="278" t="s">
        <v>15427</v>
      </c>
      <c r="H98" s="273">
        <v>48824</v>
      </c>
    </row>
    <row r="99" spans="2:8">
      <c r="B99" s="273" t="s">
        <v>15419</v>
      </c>
      <c r="C99" s="273" t="s">
        <v>15422</v>
      </c>
      <c r="D99" s="658"/>
      <c r="E99" s="277"/>
      <c r="F99" s="658">
        <v>11400</v>
      </c>
      <c r="G99" s="278" t="s">
        <v>15428</v>
      </c>
      <c r="H99" s="273">
        <v>60224</v>
      </c>
    </row>
    <row r="100" spans="2:8">
      <c r="B100" s="273" t="s">
        <v>15419</v>
      </c>
      <c r="C100" s="273" t="s">
        <v>15423</v>
      </c>
      <c r="D100" s="658"/>
      <c r="E100" s="277"/>
      <c r="F100" s="658">
        <v>13230</v>
      </c>
      <c r="G100" s="278" t="s">
        <v>15429</v>
      </c>
      <c r="H100" s="273">
        <v>73454</v>
      </c>
    </row>
    <row r="101" spans="2:8">
      <c r="B101" s="273" t="s">
        <v>15419</v>
      </c>
      <c r="C101" s="273" t="s">
        <v>15424</v>
      </c>
      <c r="D101" s="658"/>
      <c r="E101" s="277"/>
      <c r="F101" s="658">
        <v>14175</v>
      </c>
      <c r="G101" s="278" t="s">
        <v>15430</v>
      </c>
      <c r="H101" s="273">
        <v>87629</v>
      </c>
    </row>
    <row r="102" spans="2:8">
      <c r="B102" s="273" t="s">
        <v>15419</v>
      </c>
      <c r="C102" s="273" t="s">
        <v>15425</v>
      </c>
      <c r="D102" s="658"/>
      <c r="E102" s="277"/>
      <c r="F102" s="658">
        <v>12600</v>
      </c>
      <c r="G102" s="278" t="s">
        <v>15431</v>
      </c>
      <c r="H102" s="273">
        <v>100229</v>
      </c>
    </row>
    <row r="103" spans="2:8">
      <c r="B103" s="273" t="s">
        <v>15419</v>
      </c>
      <c r="C103" s="273" t="s">
        <v>15426</v>
      </c>
      <c r="D103" s="658"/>
      <c r="E103" s="277"/>
      <c r="F103" s="658">
        <v>11340</v>
      </c>
      <c r="G103" s="278" t="s">
        <v>15432</v>
      </c>
      <c r="H103" s="273">
        <v>111569</v>
      </c>
    </row>
    <row r="104" spans="2:8">
      <c r="B104" s="273" t="s">
        <v>15439</v>
      </c>
      <c r="C104" s="273" t="s">
        <v>15440</v>
      </c>
      <c r="D104" s="658"/>
      <c r="E104" s="277"/>
      <c r="F104" s="658">
        <v>10800</v>
      </c>
      <c r="G104" s="278" t="s">
        <v>15441</v>
      </c>
      <c r="H104" s="273">
        <v>87144</v>
      </c>
    </row>
    <row r="105" spans="2:8">
      <c r="B105" s="273" t="s">
        <v>15446</v>
      </c>
      <c r="C105" s="273" t="s">
        <v>15447</v>
      </c>
      <c r="D105" s="658"/>
      <c r="E105" s="277"/>
      <c r="F105" s="658">
        <v>14175</v>
      </c>
      <c r="G105" s="278" t="s">
        <v>15449</v>
      </c>
      <c r="H105" s="273">
        <v>28464</v>
      </c>
    </row>
    <row r="106" spans="2:8">
      <c r="B106" s="273" t="s">
        <v>15446</v>
      </c>
      <c r="C106" s="273" t="s">
        <v>15448</v>
      </c>
      <c r="D106" s="658"/>
      <c r="E106" s="277"/>
      <c r="F106" s="658">
        <v>11970</v>
      </c>
      <c r="G106" s="278" t="s">
        <v>15450</v>
      </c>
      <c r="H106" s="273">
        <v>40434</v>
      </c>
    </row>
    <row r="107" spans="2:8">
      <c r="B107" s="273" t="s">
        <v>15456</v>
      </c>
      <c r="C107" s="273" t="s">
        <v>15457</v>
      </c>
      <c r="D107" s="658"/>
      <c r="E107" s="277"/>
      <c r="F107" s="658">
        <v>11340</v>
      </c>
      <c r="G107" s="278" t="s">
        <v>15458</v>
      </c>
      <c r="H107" s="273">
        <v>39669</v>
      </c>
    </row>
    <row r="108" spans="2:8">
      <c r="B108" s="273" t="s">
        <v>15476</v>
      </c>
      <c r="C108" s="273" t="s">
        <v>15477</v>
      </c>
      <c r="D108" s="658"/>
      <c r="E108" s="277"/>
      <c r="F108" s="658">
        <v>14175</v>
      </c>
      <c r="G108" s="278" t="s">
        <v>15478</v>
      </c>
      <c r="H108" s="273">
        <v>29198</v>
      </c>
    </row>
    <row r="109" spans="2:8">
      <c r="B109" s="273" t="s">
        <v>15486</v>
      </c>
      <c r="C109" s="273" t="s">
        <v>15487</v>
      </c>
      <c r="D109" s="658"/>
      <c r="E109" s="277"/>
      <c r="F109" s="658">
        <v>20475</v>
      </c>
      <c r="G109" s="278" t="s">
        <v>15488</v>
      </c>
      <c r="H109" s="273">
        <v>27662</v>
      </c>
    </row>
    <row r="110" spans="2:8">
      <c r="B110" s="273" t="s">
        <v>15491</v>
      </c>
      <c r="C110" s="273" t="s">
        <v>15492</v>
      </c>
      <c r="D110" s="658"/>
      <c r="E110" s="277"/>
      <c r="F110" s="658">
        <v>20475</v>
      </c>
      <c r="G110" s="278" t="s">
        <v>15498</v>
      </c>
      <c r="H110" s="273">
        <v>42057</v>
      </c>
    </row>
    <row r="111" spans="2:8">
      <c r="B111" s="273" t="s">
        <v>15491</v>
      </c>
      <c r="C111" s="273" t="s">
        <v>15493</v>
      </c>
      <c r="D111" s="658"/>
      <c r="E111" s="277"/>
      <c r="F111" s="658">
        <v>17325</v>
      </c>
      <c r="G111" s="278" t="s">
        <v>15499</v>
      </c>
      <c r="H111" s="273">
        <v>59382</v>
      </c>
    </row>
    <row r="112" spans="2:8">
      <c r="B112" s="273" t="s">
        <v>15491</v>
      </c>
      <c r="C112" s="273" t="s">
        <v>15494</v>
      </c>
      <c r="D112" s="658"/>
      <c r="E112" s="277"/>
      <c r="F112" s="658">
        <v>16380</v>
      </c>
      <c r="G112" s="278" t="s">
        <v>15500</v>
      </c>
      <c r="H112" s="273">
        <v>75762</v>
      </c>
    </row>
    <row r="113" spans="2:8">
      <c r="B113" s="273" t="s">
        <v>15491</v>
      </c>
      <c r="C113" s="273" t="s">
        <v>15495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15491</v>
      </c>
      <c r="C114" s="273" t="s">
        <v>15496</v>
      </c>
      <c r="D114" s="658"/>
      <c r="E114" s="277"/>
      <c r="F114" s="658">
        <v>20475</v>
      </c>
      <c r="G114" s="278" t="s">
        <v>15500</v>
      </c>
      <c r="H114" s="273">
        <v>116712</v>
      </c>
    </row>
    <row r="115" spans="2:8">
      <c r="B115" s="273" t="s">
        <v>15491</v>
      </c>
      <c r="C115" s="273" t="s">
        <v>15497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15512</v>
      </c>
      <c r="C116" s="273" t="s">
        <v>15514</v>
      </c>
      <c r="D116" s="658"/>
      <c r="E116" s="277"/>
      <c r="F116" s="658">
        <v>14175</v>
      </c>
      <c r="G116" s="278" t="s">
        <v>15520</v>
      </c>
      <c r="H116" s="273">
        <v>115644</v>
      </c>
    </row>
    <row r="117" spans="2:8">
      <c r="B117" s="273" t="s">
        <v>15512</v>
      </c>
      <c r="C117" s="273" t="s">
        <v>15515</v>
      </c>
      <c r="D117" s="658"/>
      <c r="E117" s="277"/>
      <c r="F117" s="658">
        <v>5670</v>
      </c>
      <c r="G117" s="278" t="s">
        <v>15521</v>
      </c>
      <c r="H117" s="273">
        <v>121314</v>
      </c>
    </row>
    <row r="118" spans="2:8">
      <c r="B118" s="273" t="s">
        <v>15513</v>
      </c>
      <c r="C118" s="273" t="s">
        <v>15516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15513</v>
      </c>
      <c r="C119" s="273" t="s">
        <v>15517</v>
      </c>
      <c r="D119" s="658"/>
      <c r="E119" s="277"/>
      <c r="F119" s="658">
        <v>14175</v>
      </c>
      <c r="G119" s="278" t="s">
        <v>15522</v>
      </c>
      <c r="H119" s="273">
        <v>149664</v>
      </c>
    </row>
    <row r="120" spans="2:8">
      <c r="B120" s="273" t="s">
        <v>15513</v>
      </c>
      <c r="C120" s="273" t="s">
        <v>15518</v>
      </c>
      <c r="D120" s="658"/>
      <c r="E120" s="277"/>
      <c r="F120" s="658">
        <v>13500</v>
      </c>
      <c r="G120" s="278" t="s">
        <v>15523</v>
      </c>
      <c r="H120" s="273">
        <v>163164</v>
      </c>
    </row>
    <row r="121" spans="2:8">
      <c r="B121" s="273" t="s">
        <v>15513</v>
      </c>
      <c r="C121" s="273" t="s">
        <v>15519</v>
      </c>
      <c r="D121" s="658"/>
      <c r="E121" s="277"/>
      <c r="F121" s="658">
        <v>12600</v>
      </c>
      <c r="G121" s="278" t="s">
        <v>15524</v>
      </c>
      <c r="H121" s="273">
        <v>175764</v>
      </c>
    </row>
    <row r="122" spans="2:8">
      <c r="B122" s="273" t="s">
        <v>15538</v>
      </c>
      <c r="C122" s="273" t="s">
        <v>15539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15538</v>
      </c>
      <c r="C123" s="273" t="s">
        <v>15540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15551</v>
      </c>
      <c r="C124" s="273" t="s">
        <v>15552</v>
      </c>
      <c r="D124" s="658"/>
      <c r="E124" s="277"/>
      <c r="F124" s="658">
        <v>14175</v>
      </c>
      <c r="G124" s="278" t="s">
        <v>15553</v>
      </c>
      <c r="H124" s="273">
        <v>71832</v>
      </c>
    </row>
    <row r="125" spans="2:8">
      <c r="B125" s="273" t="s">
        <v>15560</v>
      </c>
      <c r="C125" s="273" t="s">
        <v>15561</v>
      </c>
      <c r="D125" s="658"/>
      <c r="E125" s="277"/>
      <c r="F125" s="658">
        <v>12000</v>
      </c>
      <c r="G125" s="278" t="s">
        <v>15562</v>
      </c>
      <c r="H125" s="273">
        <v>28052</v>
      </c>
    </row>
    <row r="126" spans="2:8">
      <c r="B126" s="273" t="s">
        <v>15563</v>
      </c>
      <c r="C126" s="273" t="s">
        <v>15564</v>
      </c>
      <c r="D126" s="658"/>
      <c r="E126" s="277"/>
      <c r="F126" s="658">
        <v>14175</v>
      </c>
      <c r="G126" s="278" t="s">
        <v>15565</v>
      </c>
      <c r="H126" s="273">
        <v>42244</v>
      </c>
    </row>
    <row r="127" spans="2:8">
      <c r="B127" s="273" t="s">
        <v>15567</v>
      </c>
      <c r="C127" s="273" t="s">
        <v>15568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15567</v>
      </c>
      <c r="C128" s="273" t="s">
        <v>15569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15567</v>
      </c>
      <c r="C129" s="273" t="s">
        <v>15570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15567</v>
      </c>
      <c r="C130" s="273" t="s">
        <v>15571</v>
      </c>
      <c r="D130" s="658"/>
      <c r="E130" s="277"/>
      <c r="F130" s="658">
        <v>13230</v>
      </c>
      <c r="G130" s="278" t="s">
        <v>15572</v>
      </c>
      <c r="H130" s="273">
        <v>106239</v>
      </c>
    </row>
    <row r="131" spans="2:8">
      <c r="B131" s="273" t="s">
        <v>15579</v>
      </c>
      <c r="C131" s="273" t="s">
        <v>15580</v>
      </c>
      <c r="D131" s="658"/>
      <c r="E131" s="277"/>
      <c r="F131" s="658">
        <v>14175</v>
      </c>
      <c r="G131" s="278" t="s">
        <v>15583</v>
      </c>
      <c r="H131" s="273">
        <v>113989</v>
      </c>
    </row>
    <row r="132" spans="2:8">
      <c r="B132" s="273" t="s">
        <v>15579</v>
      </c>
      <c r="C132" s="273" t="s">
        <v>15581</v>
      </c>
      <c r="D132" s="658"/>
      <c r="E132" s="277"/>
      <c r="F132" s="658">
        <v>11340</v>
      </c>
      <c r="G132" s="278" t="s">
        <v>15584</v>
      </c>
      <c r="H132" s="273">
        <v>125329</v>
      </c>
    </row>
    <row r="133" spans="2:8">
      <c r="B133" s="273" t="s">
        <v>15579</v>
      </c>
      <c r="C133" s="273" t="s">
        <v>15582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15589</v>
      </c>
      <c r="C134" s="273" t="s">
        <v>15590</v>
      </c>
      <c r="D134" s="658"/>
      <c r="E134" s="277"/>
      <c r="F134" s="658">
        <v>10800</v>
      </c>
      <c r="G134" s="278" t="s">
        <v>15591</v>
      </c>
      <c r="H134" s="273">
        <v>115079</v>
      </c>
    </row>
    <row r="135" spans="2:8" s="562" customFormat="1">
      <c r="B135" s="823" t="s">
        <v>15599</v>
      </c>
      <c r="C135" s="823" t="s">
        <v>15600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15601</v>
      </c>
      <c r="C136" s="273" t="s">
        <v>15602</v>
      </c>
      <c r="D136" s="658"/>
      <c r="E136" s="277"/>
      <c r="F136" s="658">
        <v>14175</v>
      </c>
      <c r="G136" s="278" t="s">
        <v>15604</v>
      </c>
      <c r="H136" s="273">
        <v>47156</v>
      </c>
    </row>
    <row r="137" spans="2:8">
      <c r="B137" s="273" t="s">
        <v>15601</v>
      </c>
      <c r="C137" s="273" t="s">
        <v>15603</v>
      </c>
      <c r="D137" s="658"/>
      <c r="E137" s="277"/>
      <c r="F137" s="658">
        <v>11340</v>
      </c>
      <c r="G137" s="278" t="s">
        <v>15605</v>
      </c>
      <c r="H137" s="273">
        <v>80803</v>
      </c>
    </row>
    <row r="138" spans="2:8">
      <c r="B138" s="273" t="s">
        <v>15621</v>
      </c>
      <c r="C138" s="273" t="s">
        <v>15622</v>
      </c>
      <c r="D138" s="658"/>
      <c r="E138" s="277"/>
      <c r="F138" s="658">
        <v>14175</v>
      </c>
      <c r="G138" s="278" t="s">
        <v>15623</v>
      </c>
      <c r="H138" s="273">
        <v>39429</v>
      </c>
    </row>
    <row r="139" spans="2:8">
      <c r="B139" s="273" t="s">
        <v>15629</v>
      </c>
      <c r="C139" s="273" t="s">
        <v>15630</v>
      </c>
      <c r="D139" s="658"/>
      <c r="E139" s="277"/>
      <c r="F139" s="658">
        <v>17325</v>
      </c>
      <c r="G139" s="278" t="s">
        <v>15632</v>
      </c>
      <c r="H139" s="273">
        <v>21529</v>
      </c>
    </row>
    <row r="140" spans="2:8">
      <c r="B140" s="273" t="s">
        <v>15629</v>
      </c>
      <c r="C140" s="273" t="s">
        <v>15631</v>
      </c>
      <c r="D140" s="658"/>
      <c r="E140" s="277"/>
      <c r="F140" s="658">
        <v>12600</v>
      </c>
      <c r="G140" s="278" t="s">
        <v>15633</v>
      </c>
      <c r="H140" s="273">
        <v>34129</v>
      </c>
    </row>
    <row r="141" spans="2:8">
      <c r="B141" s="273" t="s">
        <v>15639</v>
      </c>
      <c r="C141" s="273" t="s">
        <v>15640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15639</v>
      </c>
      <c r="C142" s="273" t="s">
        <v>15641</v>
      </c>
      <c r="D142" s="658"/>
      <c r="E142" s="277"/>
      <c r="F142" s="658">
        <v>120000</v>
      </c>
      <c r="G142" s="278" t="s">
        <v>15642</v>
      </c>
      <c r="H142" s="273">
        <v>149439</v>
      </c>
    </row>
    <row r="143" spans="2:8">
      <c r="B143" s="273" t="s">
        <v>15645</v>
      </c>
      <c r="C143" s="273" t="s">
        <v>15646</v>
      </c>
      <c r="D143" s="658"/>
      <c r="E143" s="277"/>
      <c r="F143" s="658">
        <v>14175</v>
      </c>
      <c r="G143" s="278" t="s">
        <v>15648</v>
      </c>
      <c r="H143" s="273">
        <v>161542</v>
      </c>
    </row>
    <row r="144" spans="2:8">
      <c r="B144" s="273" t="s">
        <v>15645</v>
      </c>
      <c r="C144" s="273" t="s">
        <v>15647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15650</v>
      </c>
      <c r="C145" s="273" t="s">
        <v>15651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15650</v>
      </c>
      <c r="C146" s="273" t="s">
        <v>15652</v>
      </c>
      <c r="D146" s="658"/>
      <c r="E146" s="277"/>
      <c r="F146" s="658">
        <v>17325</v>
      </c>
      <c r="G146" s="278" t="s">
        <v>15653</v>
      </c>
      <c r="H146" s="273">
        <v>205862</v>
      </c>
    </row>
    <row r="147" spans="2:8">
      <c r="B147" s="273" t="s">
        <v>15655</v>
      </c>
      <c r="C147" s="273" t="s">
        <v>15656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15655</v>
      </c>
      <c r="C148" s="273" t="s">
        <v>15657</v>
      </c>
      <c r="D148" s="658"/>
      <c r="E148" s="277"/>
      <c r="F148" s="658">
        <v>20475</v>
      </c>
      <c r="G148" s="278" t="s">
        <v>15660</v>
      </c>
      <c r="H148" s="273">
        <v>260977</v>
      </c>
    </row>
    <row r="149" spans="2:8">
      <c r="B149" s="273" t="s">
        <v>15655</v>
      </c>
      <c r="C149" s="273" t="s">
        <v>15658</v>
      </c>
      <c r="D149" s="658"/>
      <c r="E149" s="277"/>
      <c r="F149" s="658">
        <v>20475</v>
      </c>
      <c r="G149" s="278" t="s">
        <v>15661</v>
      </c>
      <c r="H149" s="273">
        <v>281452</v>
      </c>
    </row>
    <row r="150" spans="2:8">
      <c r="B150" s="273" t="s">
        <v>15655</v>
      </c>
      <c r="C150" s="273" t="s">
        <v>15659</v>
      </c>
      <c r="D150" s="658"/>
      <c r="E150" s="277"/>
      <c r="F150" s="658">
        <v>16380</v>
      </c>
      <c r="G150" s="278" t="s">
        <v>15662</v>
      </c>
      <c r="H150" s="273">
        <v>297832</v>
      </c>
    </row>
    <row r="151" spans="2:8">
      <c r="B151" s="273" t="s">
        <v>15669</v>
      </c>
      <c r="C151" s="273" t="s">
        <v>15670</v>
      </c>
      <c r="D151" s="658"/>
      <c r="E151" s="277"/>
      <c r="F151" s="658">
        <v>14175</v>
      </c>
      <c r="G151" s="278" t="s">
        <v>15675</v>
      </c>
      <c r="H151" s="273">
        <v>252721</v>
      </c>
    </row>
    <row r="152" spans="2:8">
      <c r="B152" s="273" t="s">
        <v>15669</v>
      </c>
      <c r="C152" s="273" t="s">
        <v>15671</v>
      </c>
      <c r="D152" s="658"/>
      <c r="E152" s="277"/>
      <c r="F152" s="658">
        <v>14175</v>
      </c>
      <c r="G152" s="278" t="s">
        <v>15676</v>
      </c>
      <c r="H152" s="273">
        <v>266896</v>
      </c>
    </row>
    <row r="153" spans="2:8">
      <c r="B153" s="273" t="s">
        <v>15669</v>
      </c>
      <c r="C153" s="273" t="s">
        <v>15672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15674</v>
      </c>
      <c r="C154" s="273" t="s">
        <v>15673</v>
      </c>
      <c r="D154" s="658"/>
      <c r="E154" s="277"/>
      <c r="F154" s="658">
        <v>12600</v>
      </c>
      <c r="G154" s="278" t="s">
        <v>15677</v>
      </c>
      <c r="H154" s="273">
        <v>292996</v>
      </c>
    </row>
    <row r="155" spans="2:8">
      <c r="B155" s="273" t="s">
        <v>15681</v>
      </c>
      <c r="C155" s="273" t="s">
        <v>15682</v>
      </c>
      <c r="D155" s="658"/>
      <c r="E155" s="277"/>
      <c r="F155" s="658">
        <v>3360</v>
      </c>
      <c r="G155" s="278" t="s">
        <v>15683</v>
      </c>
      <c r="H155" s="273">
        <v>261131</v>
      </c>
    </row>
    <row r="156" spans="2:8">
      <c r="B156" s="273" t="s">
        <v>15694</v>
      </c>
      <c r="C156" s="273" t="s">
        <v>15695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15698</v>
      </c>
      <c r="C157" s="273" t="s">
        <v>15700</v>
      </c>
      <c r="D157" s="658"/>
      <c r="E157" s="277"/>
      <c r="F157" s="658">
        <v>3360</v>
      </c>
      <c r="G157" s="278" t="s">
        <v>15703</v>
      </c>
      <c r="H157" s="273">
        <v>16540</v>
      </c>
    </row>
    <row r="158" spans="2:8">
      <c r="B158" s="273" t="s">
        <v>15698</v>
      </c>
      <c r="C158" s="273" t="s">
        <v>15701</v>
      </c>
      <c r="D158" s="658"/>
      <c r="E158" s="277"/>
      <c r="F158" s="658">
        <v>12000</v>
      </c>
      <c r="G158" s="278" t="s">
        <v>15704</v>
      </c>
      <c r="H158" s="273">
        <v>28540</v>
      </c>
    </row>
    <row r="159" spans="2:8">
      <c r="B159" s="273" t="s">
        <v>15699</v>
      </c>
      <c r="C159" s="273" t="s">
        <v>15702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15714</v>
      </c>
      <c r="C160" s="273" t="s">
        <v>15716</v>
      </c>
      <c r="D160" s="658"/>
      <c r="E160" s="277"/>
      <c r="F160" s="658">
        <v>14175</v>
      </c>
      <c r="G160" s="278" t="s">
        <v>15723</v>
      </c>
      <c r="H160" s="273">
        <v>56803</v>
      </c>
    </row>
    <row r="161" spans="2:8">
      <c r="B161" s="273" t="s">
        <v>15714</v>
      </c>
      <c r="C161" s="273" t="s">
        <v>15717</v>
      </c>
      <c r="D161" s="658"/>
      <c r="E161" s="277"/>
      <c r="F161" s="658">
        <v>11970</v>
      </c>
      <c r="G161" s="278" t="s">
        <v>15724</v>
      </c>
      <c r="H161" s="273">
        <v>68773</v>
      </c>
    </row>
    <row r="162" spans="2:8">
      <c r="B162" s="273" t="s">
        <v>15714</v>
      </c>
      <c r="C162" s="273" t="s">
        <v>15718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15714</v>
      </c>
      <c r="C163" s="273" t="s">
        <v>15719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15715</v>
      </c>
      <c r="C164" s="273" t="s">
        <v>15720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15715</v>
      </c>
      <c r="C165" s="273" t="s">
        <v>15721</v>
      </c>
      <c r="D165" s="658"/>
      <c r="E165" s="277"/>
      <c r="F165" s="658">
        <v>10800</v>
      </c>
      <c r="G165" s="278" t="s">
        <v>15725</v>
      </c>
      <c r="H165" s="273">
        <v>115543</v>
      </c>
    </row>
    <row r="166" spans="2:8">
      <c r="B166" s="273" t="s">
        <v>15715</v>
      </c>
      <c r="C166" s="273" t="s">
        <v>15722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15738</v>
      </c>
      <c r="C167" s="273" t="s">
        <v>15739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15743</v>
      </c>
      <c r="C168" s="273" t="s">
        <v>15744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15750</v>
      </c>
      <c r="C169" s="273" t="s">
        <v>15751</v>
      </c>
      <c r="D169" s="658"/>
      <c r="E169" s="277"/>
      <c r="F169" s="658">
        <v>3360</v>
      </c>
      <c r="G169" s="278" t="s">
        <v>15752</v>
      </c>
      <c r="H169" s="273">
        <v>167842</v>
      </c>
    </row>
    <row r="170" spans="2:8">
      <c r="B170" s="273" t="s">
        <v>15761</v>
      </c>
      <c r="C170" s="273" t="s">
        <v>15762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15763</v>
      </c>
      <c r="C171" s="273" t="s">
        <v>15764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15765</v>
      </c>
      <c r="C172" s="273" t="s">
        <v>15766</v>
      </c>
      <c r="D172" s="658"/>
      <c r="E172" s="277"/>
      <c r="F172" s="658">
        <v>12600</v>
      </c>
      <c r="G172" s="278" t="s">
        <v>15767</v>
      </c>
      <c r="H172" s="273">
        <v>197076</v>
      </c>
    </row>
    <row r="173" spans="2:8">
      <c r="B173" s="273" t="s">
        <v>15774</v>
      </c>
      <c r="C173" s="273" t="s">
        <v>15775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15774</v>
      </c>
      <c r="C174" s="273" t="s">
        <v>15776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15792</v>
      </c>
      <c r="C175" s="273" t="s">
        <v>15793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15796</v>
      </c>
      <c r="C176" s="273" t="s">
        <v>15799</v>
      </c>
      <c r="D176" s="658"/>
      <c r="E176" s="277"/>
      <c r="F176" s="658">
        <v>14175</v>
      </c>
      <c r="G176" s="278" t="s">
        <v>15804</v>
      </c>
      <c r="H176" s="273">
        <v>189151</v>
      </c>
    </row>
    <row r="177" spans="2:8">
      <c r="B177" s="273" t="s">
        <v>15796</v>
      </c>
      <c r="C177" s="273" t="s">
        <v>15800</v>
      </c>
      <c r="D177" s="658"/>
      <c r="E177" s="277"/>
      <c r="F177" s="658">
        <v>20475</v>
      </c>
      <c r="G177" s="278" t="s">
        <v>15805</v>
      </c>
      <c r="H177" s="273">
        <v>209626</v>
      </c>
    </row>
    <row r="178" spans="2:8">
      <c r="B178" s="273" t="s">
        <v>15797</v>
      </c>
      <c r="C178" s="273" t="s">
        <v>15801</v>
      </c>
      <c r="D178" s="658"/>
      <c r="E178" s="277"/>
      <c r="F178" s="658">
        <v>3360</v>
      </c>
      <c r="G178" s="278" t="s">
        <v>15806</v>
      </c>
      <c r="H178" s="273">
        <v>212986</v>
      </c>
    </row>
    <row r="179" spans="2:8">
      <c r="B179" s="273" t="s">
        <v>15798</v>
      </c>
      <c r="C179" s="273" t="s">
        <v>15802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15798</v>
      </c>
      <c r="C180" s="273" t="s">
        <v>15803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15812</v>
      </c>
      <c r="C181" s="273" t="s">
        <v>15813</v>
      </c>
      <c r="D181" s="658"/>
      <c r="E181" s="277"/>
      <c r="F181" s="658">
        <v>16380</v>
      </c>
      <c r="G181" s="278" t="s">
        <v>15817</v>
      </c>
      <c r="H181" s="273">
        <v>242747</v>
      </c>
    </row>
    <row r="182" spans="2:8">
      <c r="B182" s="273" t="s">
        <v>15812</v>
      </c>
      <c r="C182" s="273" t="s">
        <v>15814</v>
      </c>
      <c r="D182" s="658"/>
      <c r="E182" s="277"/>
      <c r="F182" s="658">
        <v>20475</v>
      </c>
      <c r="G182" s="278" t="s">
        <v>15816</v>
      </c>
      <c r="H182" s="273">
        <v>263222</v>
      </c>
    </row>
    <row r="183" spans="2:8">
      <c r="B183" s="273" t="s">
        <v>15812</v>
      </c>
      <c r="C183" s="273" t="s">
        <v>15815</v>
      </c>
      <c r="D183" s="658"/>
      <c r="E183" s="277"/>
      <c r="F183" s="658">
        <v>113400</v>
      </c>
      <c r="G183" s="278" t="s">
        <v>15818</v>
      </c>
      <c r="H183" s="273">
        <v>376622</v>
      </c>
    </row>
    <row r="184" spans="2:8">
      <c r="B184" s="273" t="s">
        <v>15826</v>
      </c>
      <c r="C184" s="273" t="s">
        <v>15827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15826</v>
      </c>
      <c r="C185" s="273" t="s">
        <v>15828</v>
      </c>
      <c r="D185" s="658"/>
      <c r="E185" s="277"/>
      <c r="F185" s="658">
        <v>14175</v>
      </c>
      <c r="G185" s="278" t="s">
        <v>15830</v>
      </c>
      <c r="H185" s="273">
        <v>395494</v>
      </c>
    </row>
    <row r="186" spans="2:8">
      <c r="B186" s="273" t="s">
        <v>15826</v>
      </c>
      <c r="C186" s="273" t="s">
        <v>15829</v>
      </c>
      <c r="D186" s="658"/>
      <c r="E186" s="277"/>
      <c r="F186" s="658">
        <v>13500</v>
      </c>
      <c r="G186" s="278" t="s">
        <v>15831</v>
      </c>
      <c r="H186" s="273">
        <v>408994</v>
      </c>
    </row>
    <row r="187" spans="2:8">
      <c r="B187" s="273" t="s">
        <v>15833</v>
      </c>
      <c r="C187" s="273" t="s">
        <v>15834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15839</v>
      </c>
      <c r="C188" s="273" t="s">
        <v>15840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15853</v>
      </c>
      <c r="C189" s="273" t="s">
        <v>15854</v>
      </c>
      <c r="D189" s="658"/>
      <c r="E189" s="277"/>
      <c r="F189" s="658">
        <v>14175</v>
      </c>
      <c r="G189" s="278" t="s">
        <v>15855</v>
      </c>
      <c r="H189" s="273">
        <v>127051</v>
      </c>
    </row>
    <row r="190" spans="2:8">
      <c r="B190" s="273" t="s">
        <v>15859</v>
      </c>
      <c r="C190" s="273" t="s">
        <v>15860</v>
      </c>
      <c r="D190" s="658"/>
      <c r="E190" s="277"/>
      <c r="F190" s="658">
        <v>3360</v>
      </c>
      <c r="G190" s="278" t="s">
        <v>15862</v>
      </c>
      <c r="H190" s="273">
        <v>122562</v>
      </c>
    </row>
    <row r="191" spans="2:8">
      <c r="B191" s="273" t="s">
        <v>15859</v>
      </c>
      <c r="C191" s="273" t="s">
        <v>15861</v>
      </c>
      <c r="D191" s="658"/>
      <c r="E191" s="277"/>
      <c r="F191" s="658">
        <v>12000</v>
      </c>
      <c r="G191" s="278" t="s">
        <v>15863</v>
      </c>
      <c r="H191" s="273">
        <v>134562</v>
      </c>
    </row>
    <row r="192" spans="2:8">
      <c r="B192" s="273" t="s">
        <v>15865</v>
      </c>
      <c r="C192" s="273" t="s">
        <v>15866</v>
      </c>
      <c r="D192" s="658"/>
      <c r="E192" s="277"/>
      <c r="F192" s="658">
        <v>13230</v>
      </c>
      <c r="G192" s="278" t="s">
        <v>15868</v>
      </c>
      <c r="H192" s="273">
        <v>146054</v>
      </c>
    </row>
    <row r="193" spans="2:8">
      <c r="B193" s="273" t="s">
        <v>15865</v>
      </c>
      <c r="C193" s="273" t="s">
        <v>15867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15875</v>
      </c>
      <c r="C194" s="273" t="s">
        <v>15877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15876</v>
      </c>
      <c r="C195" s="273" t="s">
        <v>15878</v>
      </c>
      <c r="D195" s="658"/>
      <c r="E195" s="277"/>
      <c r="F195" s="658">
        <v>11400</v>
      </c>
      <c r="G195" s="278" t="s">
        <v>15881</v>
      </c>
      <c r="H195" s="273">
        <v>177245</v>
      </c>
    </row>
    <row r="196" spans="2:8">
      <c r="B196" s="273" t="s">
        <v>15876</v>
      </c>
      <c r="C196" s="273" t="s">
        <v>15879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15876</v>
      </c>
      <c r="C197" s="273" t="s">
        <v>15880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15409</v>
      </c>
      <c r="F198" s="658"/>
      <c r="G198" s="278"/>
      <c r="H198" s="273">
        <v>68943</v>
      </c>
    </row>
    <row r="199" spans="2:8">
      <c r="B199" s="273" t="s">
        <v>15363</v>
      </c>
      <c r="C199" s="277" t="s">
        <v>15364</v>
      </c>
      <c r="D199" s="658">
        <v>1468</v>
      </c>
      <c r="E199" s="277" t="s">
        <v>15365</v>
      </c>
      <c r="F199" s="658"/>
      <c r="G199" s="278"/>
      <c r="H199" s="273">
        <v>94585</v>
      </c>
    </row>
    <row r="200" spans="2:8">
      <c r="B200" s="273" t="s">
        <v>15406</v>
      </c>
      <c r="C200" s="277" t="s">
        <v>15407</v>
      </c>
      <c r="D200" s="658">
        <v>1468</v>
      </c>
      <c r="E200" s="277" t="s">
        <v>15408</v>
      </c>
      <c r="F200" s="658"/>
      <c r="G200" s="278"/>
      <c r="H200" s="273">
        <v>24353</v>
      </c>
    </row>
    <row r="201" spans="2:8">
      <c r="B201" s="273" t="s">
        <v>15467</v>
      </c>
      <c r="C201" s="277" t="s">
        <v>15468</v>
      </c>
      <c r="D201" s="658">
        <v>1468</v>
      </c>
      <c r="E201" s="277" t="s">
        <v>15469</v>
      </c>
      <c r="F201" s="658"/>
      <c r="G201" s="278"/>
      <c r="H201" s="273">
        <v>19968</v>
      </c>
    </row>
    <row r="202" spans="2:8">
      <c r="B202" s="273" t="s">
        <v>15501</v>
      </c>
      <c r="C202" s="277" t="s">
        <v>10533</v>
      </c>
      <c r="D202" s="658">
        <v>1468</v>
      </c>
      <c r="E202" s="277" t="s">
        <v>15502</v>
      </c>
      <c r="F202" s="658"/>
      <c r="G202" s="278"/>
      <c r="H202" s="273">
        <v>135719</v>
      </c>
    </row>
    <row r="203" spans="2:8">
      <c r="B203" s="273" t="s">
        <v>15578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15613</v>
      </c>
      <c r="C204" s="277" t="s">
        <v>15614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15655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15711</v>
      </c>
      <c r="C206" s="277" t="s">
        <v>15712</v>
      </c>
      <c r="D206" s="658">
        <v>1468</v>
      </c>
      <c r="E206" s="277" t="s">
        <v>15713</v>
      </c>
      <c r="F206" s="658"/>
      <c r="G206" s="278"/>
      <c r="H206" s="273">
        <v>42628</v>
      </c>
    </row>
    <row r="207" spans="2:8">
      <c r="B207" s="273" t="s">
        <v>15754</v>
      </c>
      <c r="C207" s="277" t="s">
        <v>15755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15825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15865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15306</v>
      </c>
      <c r="C210" s="273" t="s">
        <v>1283</v>
      </c>
      <c r="D210" s="658">
        <v>8888</v>
      </c>
      <c r="E210" s="277" t="s">
        <v>5013</v>
      </c>
      <c r="F210" s="658"/>
      <c r="G210" s="278"/>
      <c r="H210" s="273">
        <v>92341</v>
      </c>
    </row>
    <row r="211" spans="2:18">
      <c r="B211" s="273" t="s">
        <v>15316</v>
      </c>
      <c r="C211" s="273" t="s">
        <v>1283</v>
      </c>
      <c r="D211" s="658">
        <v>62100</v>
      </c>
      <c r="E211" s="277" t="s">
        <v>9532</v>
      </c>
      <c r="F211" s="658"/>
      <c r="G211" s="278"/>
      <c r="H211" s="273">
        <v>56236</v>
      </c>
    </row>
    <row r="212" spans="2:18">
      <c r="B212" s="273" t="s">
        <v>15456</v>
      </c>
      <c r="C212" s="273" t="s">
        <v>1283</v>
      </c>
      <c r="D212" s="658">
        <v>9999</v>
      </c>
      <c r="E212" s="277" t="s">
        <v>5013</v>
      </c>
      <c r="F212" s="658"/>
      <c r="G212" s="278"/>
      <c r="H212" s="273">
        <v>21993</v>
      </c>
    </row>
    <row r="213" spans="2:18">
      <c r="B213" s="273" t="s">
        <v>15508</v>
      </c>
      <c r="C213" s="273" t="s">
        <v>1283</v>
      </c>
      <c r="D213" s="658">
        <v>3366</v>
      </c>
      <c r="E213" s="277" t="s">
        <v>15509</v>
      </c>
      <c r="F213" s="658"/>
      <c r="G213" s="278"/>
      <c r="H213" s="273">
        <v>141499</v>
      </c>
    </row>
    <row r="214" spans="2:18">
      <c r="B214" s="273" t="s">
        <v>15510</v>
      </c>
      <c r="C214" s="273" t="s">
        <v>1283</v>
      </c>
      <c r="D214" s="658">
        <v>40030</v>
      </c>
      <c r="E214" s="277" t="s">
        <v>15511</v>
      </c>
      <c r="F214" s="658"/>
      <c r="G214" s="278"/>
      <c r="H214" s="273">
        <v>101469</v>
      </c>
    </row>
    <row r="215" spans="2:18">
      <c r="B215" s="273" t="s">
        <v>15549</v>
      </c>
      <c r="C215" s="273" t="s">
        <v>1283</v>
      </c>
      <c r="D215" s="686">
        <v>101010</v>
      </c>
      <c r="E215" s="277" t="s">
        <v>15550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15668</v>
      </c>
      <c r="C216" s="273" t="s">
        <v>1283</v>
      </c>
      <c r="D216" s="658">
        <v>52920</v>
      </c>
      <c r="E216" s="277" t="s">
        <v>9532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15749</v>
      </c>
      <c r="C217" s="273" t="s">
        <v>1283</v>
      </c>
      <c r="D217" s="658">
        <v>111740</v>
      </c>
      <c r="E217" s="277" t="s">
        <v>9532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15783</v>
      </c>
      <c r="C218" s="273" t="s">
        <v>1283</v>
      </c>
      <c r="D218" s="658">
        <v>1738</v>
      </c>
      <c r="E218" s="277" t="s">
        <v>15864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15839</v>
      </c>
      <c r="C219" s="273" t="s">
        <v>1283</v>
      </c>
      <c r="D219" s="658">
        <v>170000</v>
      </c>
      <c r="E219" s="277" t="s">
        <v>15848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15849</v>
      </c>
      <c r="C220" s="273" t="s">
        <v>1283</v>
      </c>
      <c r="D220" s="658">
        <v>73040</v>
      </c>
      <c r="E220" s="277" t="s">
        <v>9532</v>
      </c>
      <c r="F220" s="658"/>
      <c r="G220" s="278"/>
      <c r="H220" s="273">
        <v>205426</v>
      </c>
    </row>
    <row r="221" spans="2:18">
      <c r="B221" s="273" t="s">
        <v>15850</v>
      </c>
      <c r="C221" s="273" t="s">
        <v>1283</v>
      </c>
      <c r="D221" s="658">
        <v>96960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15859</v>
      </c>
      <c r="C222" s="273" t="s">
        <v>1283</v>
      </c>
      <c r="D222" s="658">
        <v>1738</v>
      </c>
      <c r="E222" s="277" t="s">
        <v>15509</v>
      </c>
      <c r="F222" s="658"/>
      <c r="G222" s="278"/>
      <c r="H222" s="273">
        <v>132824</v>
      </c>
    </row>
    <row r="223" spans="2:18">
      <c r="B223" s="273" t="s">
        <v>15300</v>
      </c>
      <c r="C223" s="273" t="s">
        <v>1283</v>
      </c>
      <c r="D223" s="658"/>
      <c r="E223" s="277"/>
      <c r="F223" s="658">
        <v>13847</v>
      </c>
      <c r="G223" s="278" t="s">
        <v>15301</v>
      </c>
      <c r="H223" s="273">
        <v>75084</v>
      </c>
    </row>
    <row r="224" spans="2:18">
      <c r="B224" s="273" t="s">
        <v>15268</v>
      </c>
      <c r="C224" s="273" t="s">
        <v>1283</v>
      </c>
      <c r="D224" s="658"/>
      <c r="E224" s="277"/>
      <c r="F224" s="658">
        <v>13230</v>
      </c>
      <c r="G224" s="278" t="s">
        <v>15401</v>
      </c>
      <c r="H224" s="273">
        <v>31062</v>
      </c>
    </row>
    <row r="225" spans="2:8">
      <c r="B225" s="273" t="s">
        <v>15274</v>
      </c>
      <c r="C225" s="273" t="s">
        <v>1283</v>
      </c>
      <c r="D225" s="658"/>
      <c r="E225" s="277"/>
      <c r="F225" s="658">
        <v>13280</v>
      </c>
      <c r="G225" s="278" t="s">
        <v>15735</v>
      </c>
      <c r="H225" s="273">
        <v>251878</v>
      </c>
    </row>
    <row r="226" spans="2:8">
      <c r="B226" s="273" t="s">
        <v>15454</v>
      </c>
      <c r="C226" s="273" t="s">
        <v>1283</v>
      </c>
      <c r="D226" s="658"/>
      <c r="E226" s="277"/>
      <c r="F226" s="658">
        <v>13485</v>
      </c>
      <c r="G226" s="278" t="s">
        <v>15455</v>
      </c>
      <c r="H226" s="273">
        <v>28329</v>
      </c>
    </row>
    <row r="227" spans="2:8">
      <c r="B227" s="273" t="s">
        <v>15601</v>
      </c>
      <c r="C227" s="273" t="s">
        <v>1283</v>
      </c>
      <c r="D227" s="658"/>
      <c r="E227" s="277"/>
      <c r="F227" s="658">
        <v>13487</v>
      </c>
      <c r="G227" s="278" t="s">
        <v>15606</v>
      </c>
      <c r="H227" s="273">
        <v>60643</v>
      </c>
    </row>
    <row r="228" spans="2:8">
      <c r="B228" s="273" t="s">
        <v>15741</v>
      </c>
      <c r="C228" s="273" t="s">
        <v>1283</v>
      </c>
      <c r="D228" s="658"/>
      <c r="E228" s="277"/>
      <c r="F228" s="658">
        <v>13485</v>
      </c>
      <c r="G228" s="278" t="s">
        <v>15742</v>
      </c>
      <c r="H228" s="273">
        <v>272618</v>
      </c>
    </row>
    <row r="229" spans="2:8">
      <c r="B229" s="273" t="s">
        <v>15309</v>
      </c>
      <c r="C229" s="273" t="s">
        <v>1283</v>
      </c>
      <c r="D229" s="658"/>
      <c r="E229" s="277"/>
      <c r="F229" s="658">
        <v>16350</v>
      </c>
      <c r="G229" s="278" t="s">
        <v>15310</v>
      </c>
      <c r="H229" s="273">
        <v>113101</v>
      </c>
    </row>
    <row r="230" spans="2:8">
      <c r="B230" s="273" t="s">
        <v>15826</v>
      </c>
      <c r="C230" s="273" t="s">
        <v>1283</v>
      </c>
      <c r="D230" s="658"/>
      <c r="E230" s="277"/>
      <c r="F230" s="658">
        <v>45360</v>
      </c>
      <c r="G230" s="278" t="s">
        <v>15832</v>
      </c>
      <c r="H230" s="273">
        <v>454354</v>
      </c>
    </row>
    <row r="231" spans="2:8">
      <c r="B231" s="273" t="s">
        <v>15412</v>
      </c>
      <c r="C231" s="273" t="s">
        <v>1283</v>
      </c>
      <c r="D231" s="658"/>
      <c r="E231" s="277"/>
      <c r="F231" s="658">
        <v>14165</v>
      </c>
      <c r="G231" s="278" t="s">
        <v>15413</v>
      </c>
      <c r="H231" s="273">
        <v>28518</v>
      </c>
    </row>
    <row r="232" spans="2:8">
      <c r="B232" s="273" t="s">
        <v>15566</v>
      </c>
      <c r="C232" s="273" t="s">
        <v>1283</v>
      </c>
      <c r="D232" s="658"/>
      <c r="E232" s="277"/>
      <c r="F232" s="658">
        <v>14165</v>
      </c>
      <c r="G232" s="278" t="s">
        <v>9111</v>
      </c>
      <c r="H232" s="273">
        <v>56409</v>
      </c>
    </row>
    <row r="233" spans="2:8">
      <c r="B233" s="273" t="s">
        <v>15345</v>
      </c>
      <c r="C233" s="273" t="s">
        <v>1283</v>
      </c>
      <c r="D233" s="658"/>
      <c r="E233" s="277"/>
      <c r="F233" s="658">
        <v>14165</v>
      </c>
      <c r="G233" s="278" t="s">
        <v>15346</v>
      </c>
      <c r="H233" s="273">
        <v>23208</v>
      </c>
    </row>
    <row r="234" spans="2:8">
      <c r="B234" s="273" t="s">
        <v>15503</v>
      </c>
      <c r="C234" s="273" t="s">
        <v>1283</v>
      </c>
      <c r="D234" s="658"/>
      <c r="E234" s="277"/>
      <c r="F234" s="658">
        <v>14165</v>
      </c>
      <c r="G234" s="278" t="s">
        <v>9323</v>
      </c>
      <c r="H234" s="273">
        <v>149884</v>
      </c>
    </row>
    <row r="235" spans="2:8">
      <c r="B235" s="273" t="s">
        <v>15654</v>
      </c>
      <c r="C235" s="273" t="s">
        <v>1283</v>
      </c>
      <c r="D235" s="658"/>
      <c r="E235" s="277"/>
      <c r="F235" s="658">
        <v>14165</v>
      </c>
      <c r="G235" s="278" t="s">
        <v>9464</v>
      </c>
      <c r="H235" s="273">
        <v>220027</v>
      </c>
    </row>
    <row r="236" spans="2:8">
      <c r="B236" s="273" t="s">
        <v>15807</v>
      </c>
      <c r="C236" s="273" t="s">
        <v>1283</v>
      </c>
      <c r="D236" s="658"/>
      <c r="E236" s="277"/>
      <c r="F236" s="658">
        <v>14165</v>
      </c>
      <c r="G236" s="278" t="s">
        <v>15808</v>
      </c>
      <c r="H236" s="273">
        <v>264951</v>
      </c>
    </row>
    <row r="237" spans="2:8">
      <c r="B237" s="273" t="s">
        <v>15715</v>
      </c>
      <c r="C237" s="273" t="s">
        <v>1283</v>
      </c>
      <c r="D237" s="658"/>
      <c r="E237" s="277"/>
      <c r="F237" s="658">
        <v>125990</v>
      </c>
      <c r="G237" s="278" t="s">
        <v>15788</v>
      </c>
      <c r="H237" s="273">
        <v>346473</v>
      </c>
    </row>
    <row r="238" spans="2:8">
      <c r="B238" s="273" t="s">
        <v>15292</v>
      </c>
      <c r="C238" s="273" t="s">
        <v>1283</v>
      </c>
      <c r="D238" s="658"/>
      <c r="E238" s="277"/>
      <c r="F238" s="658">
        <v>113390</v>
      </c>
      <c r="G238" s="278" t="s">
        <v>15293</v>
      </c>
      <c r="H238" s="273">
        <v>119091</v>
      </c>
    </row>
    <row r="239" spans="2:8">
      <c r="B239" s="273" t="s">
        <v>15841</v>
      </c>
      <c r="C239" s="273" t="s">
        <v>1283</v>
      </c>
      <c r="D239" s="658"/>
      <c r="E239" s="277"/>
      <c r="F239" s="658">
        <v>113390</v>
      </c>
      <c r="G239" s="278" t="s">
        <v>9519</v>
      </c>
      <c r="H239" s="273">
        <v>565594</v>
      </c>
    </row>
    <row r="240" spans="2:8">
      <c r="B240" s="273" t="s">
        <v>15307</v>
      </c>
      <c r="C240" s="273" t="s">
        <v>1283</v>
      </c>
      <c r="D240" s="658"/>
      <c r="E240" s="277"/>
      <c r="F240" s="658">
        <v>4410</v>
      </c>
      <c r="G240" s="278" t="s">
        <v>15308</v>
      </c>
      <c r="H240" s="273">
        <v>96751</v>
      </c>
    </row>
    <row r="241" spans="2:8">
      <c r="B241" s="273" t="s">
        <v>15332</v>
      </c>
      <c r="C241" s="273" t="s">
        <v>1283</v>
      </c>
      <c r="D241" s="658"/>
      <c r="E241" s="277"/>
      <c r="F241" s="658">
        <v>4410</v>
      </c>
      <c r="G241" s="278" t="s">
        <v>15333</v>
      </c>
      <c r="H241" s="273">
        <v>7177</v>
      </c>
    </row>
    <row r="242" spans="2:8">
      <c r="B242" s="273" t="s">
        <v>15394</v>
      </c>
      <c r="C242" s="273" t="s">
        <v>1283</v>
      </c>
      <c r="D242" s="658"/>
      <c r="E242" s="277"/>
      <c r="F242" s="658">
        <v>4410</v>
      </c>
      <c r="G242" s="278" t="s">
        <v>15395</v>
      </c>
      <c r="H242" s="273">
        <v>9737</v>
      </c>
    </row>
    <row r="243" spans="2:8">
      <c r="B243" s="273" t="s">
        <v>15446</v>
      </c>
      <c r="C243" s="273" t="s">
        <v>1283</v>
      </c>
      <c r="D243" s="658"/>
      <c r="E243" s="277"/>
      <c r="F243" s="658">
        <v>4410</v>
      </c>
      <c r="G243" s="278" t="s">
        <v>15451</v>
      </c>
      <c r="H243" s="273">
        <v>44844</v>
      </c>
    </row>
    <row r="244" spans="2:8">
      <c r="B244" s="273" t="s">
        <v>15483</v>
      </c>
      <c r="C244" s="273" t="s">
        <v>1283</v>
      </c>
      <c r="D244" s="658"/>
      <c r="E244" s="277"/>
      <c r="F244" s="658">
        <v>4410</v>
      </c>
      <c r="G244" s="278" t="s">
        <v>9234</v>
      </c>
      <c r="H244" s="273">
        <v>18393</v>
      </c>
    </row>
    <row r="245" spans="2:8">
      <c r="B245" s="273" t="s">
        <v>15601</v>
      </c>
      <c r="C245" s="273" t="s">
        <v>1283</v>
      </c>
      <c r="D245" s="658"/>
      <c r="E245" s="277"/>
      <c r="F245" s="658">
        <v>8820</v>
      </c>
      <c r="G245" s="278" t="s">
        <v>15637</v>
      </c>
      <c r="H245" s="273">
        <v>69463</v>
      </c>
    </row>
    <row r="246" spans="2:8">
      <c r="B246" s="273" t="s">
        <v>15636</v>
      </c>
      <c r="C246" s="273" t="s">
        <v>1283</v>
      </c>
      <c r="D246" s="658"/>
      <c r="E246" s="277"/>
      <c r="F246" s="658">
        <v>4410</v>
      </c>
      <c r="G246" s="278" t="s">
        <v>9361</v>
      </c>
      <c r="H246" s="273">
        <v>8964</v>
      </c>
    </row>
    <row r="247" spans="2:8">
      <c r="B247" s="273" t="s">
        <v>15694</v>
      </c>
      <c r="C247" s="273" t="s">
        <v>1283</v>
      </c>
      <c r="D247" s="658"/>
      <c r="E247" s="277"/>
      <c r="F247" s="658">
        <v>4410</v>
      </c>
      <c r="G247" s="278" t="s">
        <v>9404</v>
      </c>
      <c r="H247" s="273">
        <v>19260</v>
      </c>
    </row>
    <row r="248" spans="2:8">
      <c r="B248" s="273" t="s">
        <v>15740</v>
      </c>
      <c r="C248" s="273" t="s">
        <v>1283</v>
      </c>
      <c r="D248" s="658"/>
      <c r="E248" s="277"/>
      <c r="F248" s="658">
        <v>4410</v>
      </c>
      <c r="G248" s="278" t="s">
        <v>9463</v>
      </c>
      <c r="H248" s="273">
        <v>259133</v>
      </c>
    </row>
    <row r="249" spans="2:8">
      <c r="B249" s="273" t="s">
        <v>15789</v>
      </c>
      <c r="C249" s="273" t="s">
        <v>1283</v>
      </c>
      <c r="D249" s="658"/>
      <c r="E249" s="277"/>
      <c r="F249" s="658">
        <v>4410</v>
      </c>
      <c r="G249" s="278" t="s">
        <v>9508</v>
      </c>
      <c r="H249" s="273">
        <v>178125</v>
      </c>
    </row>
    <row r="250" spans="2:8">
      <c r="B250" s="823" t="s">
        <v>15851</v>
      </c>
      <c r="C250" s="823" t="s">
        <v>1283</v>
      </c>
      <c r="D250" s="822"/>
      <c r="E250" s="824"/>
      <c r="F250" s="822">
        <v>4410</v>
      </c>
      <c r="G250" s="825" t="s">
        <v>15852</v>
      </c>
      <c r="H250" s="823">
        <v>112876</v>
      </c>
    </row>
    <row r="251" spans="2:8">
      <c r="B251" s="273" t="s">
        <v>15537</v>
      </c>
      <c r="C251" s="273" t="s">
        <v>1283</v>
      </c>
      <c r="D251" s="658"/>
      <c r="E251" s="277"/>
      <c r="F251" s="658">
        <v>108000</v>
      </c>
      <c r="G251" s="278" t="s">
        <v>15638</v>
      </c>
      <c r="H251" s="273">
        <v>248539</v>
      </c>
    </row>
    <row r="252" spans="2:8">
      <c r="B252" s="273" t="s">
        <v>15699</v>
      </c>
      <c r="C252" s="273" t="s">
        <v>1283</v>
      </c>
      <c r="D252" s="658"/>
      <c r="E252" s="277"/>
      <c r="F252" s="658">
        <v>6300</v>
      </c>
      <c r="G252" s="278" t="s">
        <v>15786</v>
      </c>
      <c r="H252" s="273">
        <v>49015</v>
      </c>
    </row>
    <row r="253" spans="2:8">
      <c r="B253" s="273" t="s">
        <v>15784</v>
      </c>
      <c r="C253" s="273" t="s">
        <v>1283</v>
      </c>
      <c r="D253" s="658"/>
      <c r="E253" s="277"/>
      <c r="F253" s="658">
        <v>75590</v>
      </c>
      <c r="G253" s="278" t="s">
        <v>15785</v>
      </c>
      <c r="H253" s="273">
        <v>173715</v>
      </c>
    </row>
    <row r="254" spans="2:8">
      <c r="B254" s="273" t="s">
        <v>15715</v>
      </c>
      <c r="C254" s="273" t="s">
        <v>1283</v>
      </c>
      <c r="D254" s="658"/>
      <c r="E254" s="277"/>
      <c r="F254" s="658">
        <v>125990</v>
      </c>
      <c r="G254" s="278" t="s">
        <v>15787</v>
      </c>
      <c r="H254" s="273">
        <v>220483</v>
      </c>
    </row>
    <row r="255" spans="2:8">
      <c r="B255" s="273" t="s">
        <v>15337</v>
      </c>
      <c r="C255" s="273" t="s">
        <v>15338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15461</v>
      </c>
      <c r="C256" s="273" t="s">
        <v>15462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15556</v>
      </c>
      <c r="C257" s="273" t="s">
        <v>15557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15643</v>
      </c>
      <c r="C258" s="273" t="s">
        <v>15644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15747</v>
      </c>
      <c r="C259" s="273" t="s">
        <v>15748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15856</v>
      </c>
      <c r="C260" s="273" t="s">
        <v>15858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15358</v>
      </c>
      <c r="C262" s="273" t="s">
        <v>15359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15414</v>
      </c>
      <c r="C263" s="273" t="s">
        <v>15415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15470</v>
      </c>
      <c r="C264" s="273" t="s">
        <v>15471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15504</v>
      </c>
      <c r="C265" s="273" t="s">
        <v>15505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15573</v>
      </c>
      <c r="C266" s="273" t="s">
        <v>15574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15615</v>
      </c>
      <c r="C267" s="273" t="s">
        <v>15616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15663</v>
      </c>
      <c r="C268" s="273" t="s">
        <v>15664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15705</v>
      </c>
      <c r="C269" s="273" t="s">
        <v>15706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15756</v>
      </c>
      <c r="C270" s="273" t="s">
        <v>15757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15819</v>
      </c>
      <c r="C271" s="273" t="s">
        <v>15820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15869</v>
      </c>
      <c r="C272" s="273" t="s">
        <v>15870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15358</v>
      </c>
      <c r="C274" s="273" t="s">
        <v>15360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15414</v>
      </c>
      <c r="C275" s="273" t="s">
        <v>15416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15472</v>
      </c>
      <c r="C276" s="273" t="s">
        <v>15473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15504</v>
      </c>
      <c r="C277" s="273" t="s">
        <v>15506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15575</v>
      </c>
      <c r="C278" s="273" t="s">
        <v>15576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15617</v>
      </c>
      <c r="C279" s="273" t="s">
        <v>15618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15663</v>
      </c>
      <c r="C280" s="273" t="s">
        <v>15665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15707</v>
      </c>
      <c r="C281" s="273" t="s">
        <v>15708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15758</v>
      </c>
      <c r="C282" s="273" t="s">
        <v>15759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15819</v>
      </c>
      <c r="C283" s="273" t="s">
        <v>15821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15871</v>
      </c>
      <c r="C284" s="273" t="s">
        <v>15872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15361</v>
      </c>
      <c r="C286" s="273" t="s">
        <v>15362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15414</v>
      </c>
      <c r="C287" s="273" t="s">
        <v>15417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15474</v>
      </c>
      <c r="C288" s="273" t="s">
        <v>15475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15504</v>
      </c>
      <c r="C289" s="273" t="s">
        <v>15507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15575</v>
      </c>
      <c r="C290" s="273" t="s">
        <v>15577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15619</v>
      </c>
      <c r="C291" s="273" t="s">
        <v>15620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15666</v>
      </c>
      <c r="C292" s="273" t="s">
        <v>15667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15709</v>
      </c>
      <c r="C293" s="273" t="s">
        <v>15710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15758</v>
      </c>
      <c r="C294" s="273" t="s">
        <v>15760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15822</v>
      </c>
      <c r="C295" s="273" t="s">
        <v>15823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15873</v>
      </c>
      <c r="C296" s="273" t="s">
        <v>15874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15382</v>
      </c>
      <c r="C297" s="273" t="s">
        <v>15612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15611</v>
      </c>
      <c r="C298" s="273" t="s">
        <v>15612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15753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15824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15385</v>
      </c>
      <c r="C303" s="273" t="s">
        <v>15390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15443</v>
      </c>
      <c r="C304" s="273" t="s">
        <v>15444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15530</v>
      </c>
      <c r="C305" s="273" t="s">
        <v>15531</v>
      </c>
      <c r="D305" s="686">
        <v>26000</v>
      </c>
      <c r="E305" s="277"/>
      <c r="F305" s="658"/>
      <c r="G305" s="278"/>
    </row>
    <row r="306" spans="2:8">
      <c r="B306" s="273" t="s">
        <v>15543</v>
      </c>
      <c r="C306" s="273" t="s">
        <v>15544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15594</v>
      </c>
      <c r="C307" s="273" t="s">
        <v>15595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15684</v>
      </c>
      <c r="C308" s="273" t="s">
        <v>15688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15731</v>
      </c>
      <c r="C309" s="273" t="s">
        <v>15732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15772</v>
      </c>
      <c r="C310" s="273" t="s">
        <v>15778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15839</v>
      </c>
      <c r="C311" s="273" t="s">
        <v>15842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19211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15385</v>
      </c>
      <c r="C314" s="273" t="s">
        <v>15389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15439</v>
      </c>
      <c r="C315" s="273" t="s">
        <v>15442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15528</v>
      </c>
      <c r="C316" s="273" t="s">
        <v>15529</v>
      </c>
      <c r="D316" s="686">
        <v>29575</v>
      </c>
      <c r="E316" s="277"/>
      <c r="F316" s="658"/>
      <c r="G316" s="278"/>
    </row>
    <row r="317" spans="2:8">
      <c r="B317" s="273" t="s">
        <v>15541</v>
      </c>
      <c r="C317" s="273" t="s">
        <v>15542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15592</v>
      </c>
      <c r="C318" s="273" t="s">
        <v>15593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15634</v>
      </c>
      <c r="C319" s="273" t="s">
        <v>15635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15684</v>
      </c>
      <c r="C320" s="273" t="s">
        <v>15689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15715</v>
      </c>
      <c r="C321" s="273" t="s">
        <v>15730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15772</v>
      </c>
      <c r="C322" s="273" t="s">
        <v>15777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15843</v>
      </c>
      <c r="C323" s="273" t="s">
        <v>15844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15343</v>
      </c>
      <c r="C326" s="273" t="s">
        <v>15344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15380</v>
      </c>
      <c r="C327" s="273" t="s">
        <v>15344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15385</v>
      </c>
      <c r="C328" s="273" t="s">
        <v>15391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15392</v>
      </c>
      <c r="C329" s="273" t="s">
        <v>15393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15410</v>
      </c>
      <c r="C330" s="273" t="s">
        <v>15411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15439</v>
      </c>
      <c r="C331" s="273" t="s">
        <v>15445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15452</v>
      </c>
      <c r="C332" s="273" t="s">
        <v>15453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15532</v>
      </c>
      <c r="C333" s="273" t="s">
        <v>15533</v>
      </c>
      <c r="D333" s="686">
        <v>24415</v>
      </c>
      <c r="E333" s="277"/>
      <c r="F333" s="658"/>
      <c r="G333" s="278"/>
    </row>
    <row r="334" spans="2:8">
      <c r="B334" s="273" t="s">
        <v>15545</v>
      </c>
      <c r="C334" s="273" t="s">
        <v>15546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15554</v>
      </c>
      <c r="C335" s="273" t="s">
        <v>15555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15592</v>
      </c>
      <c r="C336" s="273" t="s">
        <v>15596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15684</v>
      </c>
      <c r="C337" s="273" t="s">
        <v>15685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15684</v>
      </c>
      <c r="C338" s="273" t="s">
        <v>15686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15684</v>
      </c>
      <c r="C339" s="273" t="s">
        <v>15687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15733</v>
      </c>
      <c r="C340" s="273" t="s">
        <v>15734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15733</v>
      </c>
      <c r="C341" s="273" t="s">
        <v>15736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15779</v>
      </c>
      <c r="C342" s="273" t="s">
        <v>15780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15809</v>
      </c>
      <c r="C343" s="273" t="s">
        <v>15780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15845</v>
      </c>
      <c r="C344" s="273" t="s">
        <v>15846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15737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sortState ref="A226:H254">
    <sortCondition ref="G226:G254"/>
  </sortState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2021-06-09T02:54:30Z</dcterms:modified>
</cp:coreProperties>
</file>