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19155" windowHeight="6885"/>
  </bookViews>
  <sheets>
    <sheet name="外倉" sheetId="2" r:id="rId1"/>
    <sheet name="算zon" sheetId="1" r:id="rId2"/>
  </sheets>
  <externalReferences>
    <externalReference r:id="rId3"/>
    <externalReference r:id="rId4"/>
  </externalReferences>
  <definedNames>
    <definedName name="_xlnm._FilterDatabase" localSheetId="1" hidden="1">算zon!$A$1:$M$52</definedName>
    <definedName name="sale_amount_by_date">#REF!</definedName>
    <definedName name="sale_amount_by_date_10">#REF!</definedName>
    <definedName name="sale_amount_by_date_3">#REF!</definedName>
    <definedName name="sale_amount_by_date_4">#REF!</definedName>
    <definedName name="sale_amount_by_month">#REF!</definedName>
    <definedName name="sale_amount_by_month_10">#REF!</definedName>
    <definedName name="sale_amount_by_month_3">#REF!</definedName>
    <definedName name="sale_amount_by_month_4">#REF!</definedName>
  </definedNames>
  <calcPr calcId="145621"/>
</workbook>
</file>

<file path=xl/calcChain.xml><?xml version="1.0" encoding="utf-8"?>
<calcChain xmlns="http://schemas.openxmlformats.org/spreadsheetml/2006/main">
  <c r="M2" i="2" l="1"/>
  <c r="N2" i="2"/>
  <c r="M7" i="2"/>
  <c r="N7" i="2"/>
  <c r="P7" i="2"/>
  <c r="P8" i="2"/>
  <c r="M9" i="2"/>
  <c r="N9" i="2"/>
  <c r="M10" i="2"/>
  <c r="N10" i="2"/>
  <c r="M16" i="2"/>
  <c r="N16" i="2"/>
  <c r="M17" i="2"/>
  <c r="N17" i="2"/>
  <c r="M19" i="2"/>
  <c r="N19" i="2"/>
  <c r="A2" i="1"/>
  <c r="I2" i="1"/>
  <c r="A3" i="1"/>
  <c r="I3" i="1"/>
  <c r="A4" i="1"/>
  <c r="I4" i="1"/>
  <c r="N4" i="1"/>
  <c r="A5" i="1"/>
  <c r="I5" i="1"/>
  <c r="A6" i="1"/>
  <c r="I6" i="1"/>
  <c r="N6" i="1"/>
  <c r="A7" i="1"/>
  <c r="I7" i="1"/>
  <c r="M7" i="1"/>
  <c r="N2" i="1" s="1"/>
  <c r="A8" i="1"/>
  <c r="I8" i="1"/>
  <c r="A9" i="1"/>
  <c r="I9" i="1"/>
  <c r="A10" i="1"/>
  <c r="I10" i="1"/>
  <c r="A11" i="1"/>
  <c r="I11" i="1"/>
  <c r="A12" i="1"/>
  <c r="I12" i="1"/>
  <c r="A13" i="1"/>
  <c r="I13" i="1"/>
  <c r="A14" i="1"/>
  <c r="I14" i="1"/>
  <c r="A15" i="1"/>
  <c r="I15" i="1"/>
  <c r="A16" i="1"/>
  <c r="I16" i="1"/>
  <c r="A17" i="1"/>
  <c r="I17" i="1"/>
  <c r="A18" i="1"/>
  <c r="I18" i="1"/>
  <c r="A19" i="1"/>
  <c r="I19" i="1"/>
  <c r="A20" i="1"/>
  <c r="I20" i="1"/>
  <c r="A21" i="1"/>
  <c r="I21" i="1"/>
  <c r="A22" i="1"/>
  <c r="I22" i="1"/>
  <c r="A23" i="1"/>
  <c r="I23" i="1"/>
  <c r="A24" i="1"/>
  <c r="I24" i="1"/>
  <c r="A25" i="1"/>
  <c r="I25" i="1"/>
  <c r="F26" i="1"/>
  <c r="F52" i="1" s="1"/>
  <c r="J26" i="1"/>
  <c r="K26" i="1"/>
  <c r="N5" i="1" l="1"/>
  <c r="N3" i="1"/>
</calcChain>
</file>

<file path=xl/comments1.xml><?xml version="1.0" encoding="utf-8"?>
<comments xmlns="http://schemas.openxmlformats.org/spreadsheetml/2006/main">
  <authors>
    <author>作者</author>
  </authors>
  <commentList>
    <comment ref="P1" authorId="0">
      <text>
        <r>
          <rPr>
            <b/>
            <sz val="9"/>
            <color indexed="81"/>
            <rFont val="Tahoma"/>
            <family val="2"/>
          </rPr>
          <t>200 pcs
10 CBM
1600 kg</t>
        </r>
      </text>
    </comment>
    <comment ref="P5" authorId="0">
      <text>
        <r>
          <rPr>
            <b/>
            <sz val="9"/>
            <color indexed="81"/>
            <rFont val="Tahoma"/>
            <family val="2"/>
          </rPr>
          <t>200 pcs
10 CBM
1600 kg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自發頭程沒有免租
可爭取有30天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合作前90天免費</t>
        </r>
      </text>
    </comment>
  </commentList>
</comments>
</file>

<file path=xl/sharedStrings.xml><?xml version="1.0" encoding="utf-8"?>
<sst xmlns="http://schemas.openxmlformats.org/spreadsheetml/2006/main" count="212" uniqueCount="141">
  <si>
    <t>Hawkes Bay</t>
  </si>
  <si>
    <t>San Juan</t>
  </si>
  <si>
    <t>DF</t>
  </si>
  <si>
    <t>Waikato</t>
  </si>
  <si>
    <t>WESTERN AUSTRALIA</t>
  </si>
  <si>
    <t>sa</t>
  </si>
  <si>
    <t>Guanajuato</t>
  </si>
  <si>
    <t>Rio Grande do Sul</t>
  </si>
  <si>
    <t>Southland</t>
  </si>
  <si>
    <t>Manukau</t>
  </si>
  <si>
    <t>American Samoa</t>
  </si>
  <si>
    <t>Komi</t>
  </si>
  <si>
    <t>Not A US Address</t>
  </si>
  <si>
    <t>Armed Forces Europe</t>
  </si>
  <si>
    <t>North Island</t>
  </si>
  <si>
    <t>Yukon Territory</t>
  </si>
  <si>
    <t>Carolina PR</t>
  </si>
  <si>
    <t>Cochabamba</t>
  </si>
  <si>
    <t>Samarskaia obl.</t>
  </si>
  <si>
    <t>Canterbury</t>
  </si>
  <si>
    <t>Valparaiso</t>
  </si>
  <si>
    <t>West Coast</t>
  </si>
  <si>
    <t>Región Metropolitana</t>
  </si>
  <si>
    <t>victoria</t>
  </si>
  <si>
    <t>Mendoza</t>
  </si>
  <si>
    <t>Saskatchewan</t>
  </si>
  <si>
    <t>Paraná</t>
  </si>
  <si>
    <t>distrito federal</t>
  </si>
  <si>
    <t>Armed Forces Pacific</t>
  </si>
  <si>
    <t>Santiago</t>
  </si>
  <si>
    <t>Buenos Aires</t>
  </si>
  <si>
    <t>RJ</t>
  </si>
  <si>
    <t>paraiba</t>
  </si>
  <si>
    <t>QLD</t>
  </si>
  <si>
    <t>NSW</t>
  </si>
  <si>
    <t>Ceará</t>
  </si>
  <si>
    <t>Goias</t>
  </si>
  <si>
    <t>PR</t>
  </si>
  <si>
    <t>SP</t>
  </si>
  <si>
    <t>Wellington</t>
  </si>
  <si>
    <t>District of Columbia</t>
  </si>
  <si>
    <t>Auckland</t>
  </si>
  <si>
    <t>Quebec</t>
  </si>
  <si>
    <t>British Columbia</t>
  </si>
  <si>
    <t>Alberta</t>
  </si>
  <si>
    <t>SAO PAULO</t>
  </si>
  <si>
    <t>Ontario</t>
  </si>
  <si>
    <t>Guam</t>
  </si>
  <si>
    <t>Alaska</t>
  </si>
  <si>
    <t>Puerto Rico</t>
  </si>
  <si>
    <t>Hawaii</t>
  </si>
  <si>
    <t>Wyoming</t>
  </si>
  <si>
    <t>Vermont</t>
  </si>
  <si>
    <t>Rhode Island</t>
  </si>
  <si>
    <t>North Dakota</t>
  </si>
  <si>
    <t>South Dakota</t>
  </si>
  <si>
    <t>Idaho</t>
  </si>
  <si>
    <t>Montana</t>
  </si>
  <si>
    <t>West Virginia</t>
  </si>
  <si>
    <t>New Hampshire</t>
  </si>
  <si>
    <t>Mississippi</t>
  </si>
  <si>
    <t>Nebraska</t>
  </si>
  <si>
    <t>Arkansas</t>
  </si>
  <si>
    <t>Maine</t>
  </si>
  <si>
    <t>New Mexico</t>
  </si>
  <si>
    <t>Delaware</t>
  </si>
  <si>
    <t>Connecticut</t>
  </si>
  <si>
    <t>Kansas</t>
  </si>
  <si>
    <t>Utah</t>
  </si>
  <si>
    <t>South Carolina</t>
  </si>
  <si>
    <t>Oklahoma</t>
  </si>
  <si>
    <t>Kentucky</t>
  </si>
  <si>
    <t>Iowa</t>
  </si>
  <si>
    <t>Nevada</t>
  </si>
  <si>
    <t>Louisiana</t>
  </si>
  <si>
    <t>Alabama</t>
  </si>
  <si>
    <t>Minnesota</t>
  </si>
  <si>
    <t>Maryland</t>
  </si>
  <si>
    <t>Tennessee</t>
  </si>
  <si>
    <t>Wisconsin</t>
  </si>
  <si>
    <t>Oregon</t>
  </si>
  <si>
    <t>Indiana</t>
  </si>
  <si>
    <t>Massachusetts</t>
  </si>
  <si>
    <t>Missouri</t>
  </si>
  <si>
    <t>Virginia</t>
  </si>
  <si>
    <t>Washington</t>
  </si>
  <si>
    <t>Arizona</t>
  </si>
  <si>
    <t>Colorado</t>
  </si>
  <si>
    <t>Georgia</t>
  </si>
  <si>
    <t>North Carolina</t>
  </si>
  <si>
    <t>Pennsylvania</t>
  </si>
  <si>
    <t>New Jersey</t>
  </si>
  <si>
    <t>Ohio</t>
  </si>
  <si>
    <t>Illinois</t>
  </si>
  <si>
    <t>Michigan</t>
  </si>
  <si>
    <t>Texas</t>
  </si>
  <si>
    <t>Florida</t>
  </si>
  <si>
    <t>New York</t>
  </si>
  <si>
    <t>California</t>
  </si>
  <si>
    <t>%</t>
  </si>
  <si>
    <t>單數</t>
  </si>
  <si>
    <t>小計</t>
  </si>
  <si>
    <t>美東</t>
  </si>
  <si>
    <t>美西</t>
  </si>
  <si>
    <t>最佳</t>
  </si>
  <si>
    <t>州</t>
  </si>
  <si>
    <t>累計</t>
  </si>
  <si>
    <t>30天</t>
  </si>
  <si>
    <t>FedEx</t>
  </si>
  <si>
    <t>NC</t>
  </si>
  <si>
    <t>X</t>
  </si>
  <si>
    <t>及束</t>
  </si>
  <si>
    <t>(30天)</t>
  </si>
  <si>
    <t>NJ</t>
  </si>
  <si>
    <t>O</t>
  </si>
  <si>
    <t>出口易</t>
  </si>
  <si>
    <t>DE</t>
  </si>
  <si>
    <t>通六洲</t>
  </si>
  <si>
    <t>UPS</t>
  </si>
  <si>
    <t>NY</t>
  </si>
  <si>
    <t>递四方</t>
  </si>
  <si>
    <t>90天</t>
  </si>
  <si>
    <t>易华</t>
  </si>
  <si>
    <t>免租</t>
  </si>
  <si>
    <t>仓租/周</t>
  </si>
  <si>
    <t>处理费</t>
  </si>
  <si>
    <t>物流</t>
  </si>
  <si>
    <t>位置</t>
  </si>
  <si>
    <t>燃油</t>
  </si>
  <si>
    <t>住宅</t>
  </si>
  <si>
    <t>Zone 8</t>
  </si>
  <si>
    <t>Zone 7</t>
  </si>
  <si>
    <t>Zone 6</t>
  </si>
  <si>
    <t>Zone 5</t>
  </si>
  <si>
    <t>Zone 4</t>
  </si>
  <si>
    <t>Zone 3</t>
  </si>
  <si>
    <t>Zone 2</t>
    <phoneticPr fontId="0" type="noConversion"/>
  </si>
  <si>
    <t>18 LB</t>
  </si>
  <si>
    <t>0天</t>
  </si>
  <si>
    <t>入倉</t>
  </si>
  <si>
    <t>19 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</si>
</sst>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0.0_ "/>
    <numFmt numFmtId="167" formatCode="0.00_ "/>
    <numFmt numFmtId="168" formatCode="0_ "/>
  </numFmts>
  <fonts count="25"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1"/>
      <color theme="1"/>
      <name val="Calibri"/>
      <family val="3"/>
      <charset val="134"/>
      <scheme val="minor"/>
    </font>
    <font>
      <sz val="10"/>
      <color indexed="8"/>
      <name val="Arial"/>
      <family val="2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新細明體"/>
      <family val="1"/>
      <charset val="136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color theme="1"/>
      <name val="微软雅黑"/>
      <family val="2"/>
      <charset val="134"/>
    </font>
    <font>
      <b/>
      <sz val="10"/>
      <name val="Arial Narrow"/>
      <family val="2"/>
    </font>
    <font>
      <b/>
      <sz val="9"/>
      <color indexed="81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0" borderId="0"/>
    <xf numFmtId="0" fontId="12" fillId="0" borderId="4" applyNumberFormat="0" applyFill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3" fontId="1" fillId="0" borderId="0" applyFont="0" applyFill="0" applyBorder="0" applyAlignment="0" applyProtection="0"/>
    <xf numFmtId="165" fontId="18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6" fontId="22" fillId="24" borderId="10" xfId="27" applyNumberFormat="1" applyFont="1" applyFill="1" applyBorder="1" applyAlignment="1">
      <alignment horizontal="center" vertical="center"/>
    </xf>
    <xf numFmtId="167" fontId="22" fillId="24" borderId="10" xfId="27" applyNumberFormat="1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8" fontId="22" fillId="24" borderId="10" xfId="27" applyNumberFormat="1" applyFont="1" applyFill="1" applyBorder="1" applyAlignment="1">
      <alignment horizontal="center" vertical="center"/>
    </xf>
    <xf numFmtId="0" fontId="23" fillId="25" borderId="10" xfId="0" applyFont="1" applyFill="1" applyBorder="1" applyAlignment="1">
      <alignment horizontal="center"/>
    </xf>
  </cellXfs>
  <cellStyles count="47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百分比 2" xfId="19"/>
    <cellStyle name="标题" xfId="20"/>
    <cellStyle name="标题 1" xfId="21"/>
    <cellStyle name="标题 2" xfId="22"/>
    <cellStyle name="标题 3" xfId="23"/>
    <cellStyle name="标题 4" xfId="24"/>
    <cellStyle name="标题_WJ-RO-order-20130609-1" xfId="25"/>
    <cellStyle name="差" xfId="26"/>
    <cellStyle name="常规 2 2 2" xfId="27"/>
    <cellStyle name="常规_2006" xfId="28"/>
    <cellStyle name="汇总" xfId="29"/>
    <cellStyle name="计算" xfId="30"/>
    <cellStyle name="检查单元格" xfId="31"/>
    <cellStyle name="解释性文本" xfId="32"/>
    <cellStyle name="警告文本" xfId="33"/>
    <cellStyle name="链接单元格" xfId="34"/>
    <cellStyle name="千分位 2" xfId="35"/>
    <cellStyle name="千位分隔_H1-work-iv-pk-cn-0818-9" xfId="36"/>
    <cellStyle name="强调文字颜色 1" xfId="37"/>
    <cellStyle name="强调文字颜色 2" xfId="38"/>
    <cellStyle name="强调文字颜色 3" xfId="39"/>
    <cellStyle name="强调文字颜色 4" xfId="40"/>
    <cellStyle name="强调文字颜色 5" xfId="41"/>
    <cellStyle name="强调文字颜色 6" xfId="42"/>
    <cellStyle name="适中" xfId="43"/>
    <cellStyle name="输出" xfId="44"/>
    <cellStyle name="输入" xfId="45"/>
    <cellStyle name="一般" xfId="0" builtinId="0"/>
    <cellStyle name="注释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q\0404\Order\Wanted-0406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aCargo/E18_DL_WJ_HJ_2107/&#25163;&#2411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otYet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帶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A7" sqref="A7:IV7"/>
    </sheetView>
  </sheetViews>
  <sheetFormatPr defaultColWidth="7.75" defaultRowHeight="14.25"/>
  <cols>
    <col min="1" max="1" width="7.75" customWidth="1"/>
    <col min="2" max="12" width="7.75" style="1" customWidth="1"/>
  </cols>
  <sheetData>
    <row r="1" spans="1:16" ht="15">
      <c r="A1" s="5" t="s">
        <v>140</v>
      </c>
      <c r="B1" s="8" t="s">
        <v>136</v>
      </c>
      <c r="C1" s="8" t="s">
        <v>135</v>
      </c>
      <c r="D1" s="8" t="s">
        <v>134</v>
      </c>
      <c r="E1" s="8" t="s">
        <v>133</v>
      </c>
      <c r="F1" s="5" t="s">
        <v>132</v>
      </c>
      <c r="G1" s="5" t="s">
        <v>131</v>
      </c>
      <c r="H1" s="5" t="s">
        <v>130</v>
      </c>
      <c r="I1" s="5" t="s">
        <v>129</v>
      </c>
      <c r="J1" s="5" t="s">
        <v>128</v>
      </c>
      <c r="K1" s="5" t="s">
        <v>127</v>
      </c>
      <c r="L1" s="5" t="s">
        <v>126</v>
      </c>
      <c r="M1" s="5" t="s">
        <v>125</v>
      </c>
      <c r="N1" s="5" t="s">
        <v>124</v>
      </c>
      <c r="O1" s="5" t="s">
        <v>123</v>
      </c>
      <c r="P1" s="5" t="s">
        <v>139</v>
      </c>
    </row>
    <row r="2" spans="1:16">
      <c r="A2" s="3" t="s">
        <v>117</v>
      </c>
      <c r="B2" s="4">
        <v>11.1</v>
      </c>
      <c r="C2" s="4">
        <v>12.09</v>
      </c>
      <c r="D2" s="4">
        <v>12.22</v>
      </c>
      <c r="E2" s="4">
        <v>13.87</v>
      </c>
      <c r="F2" s="4">
        <v>15.96</v>
      </c>
      <c r="G2" s="4">
        <v>18.71</v>
      </c>
      <c r="H2" s="4">
        <v>20.63</v>
      </c>
      <c r="I2" s="4">
        <v>3.05</v>
      </c>
      <c r="J2" s="3" t="s">
        <v>110</v>
      </c>
      <c r="K2" s="3" t="s">
        <v>116</v>
      </c>
      <c r="L2" s="3" t="s">
        <v>108</v>
      </c>
      <c r="M2" s="3">
        <f>(1.35+0.105*3)*6.9</f>
        <v>11.4885</v>
      </c>
      <c r="N2" s="3">
        <f>0.378*7*6.9</f>
        <v>18.257400000000001</v>
      </c>
      <c r="O2" s="3" t="s">
        <v>107</v>
      </c>
      <c r="P2" s="7">
        <v>0</v>
      </c>
    </row>
    <row r="3" spans="1:16">
      <c r="B3" s="6"/>
      <c r="C3" s="6"/>
      <c r="D3" s="6"/>
      <c r="E3" s="6"/>
      <c r="F3" s="6"/>
      <c r="G3" s="6"/>
      <c r="H3" s="6"/>
      <c r="I3" s="6"/>
    </row>
    <row r="4" spans="1:16">
      <c r="B4" s="6"/>
      <c r="C4" s="6"/>
      <c r="D4" s="6"/>
      <c r="E4" s="6"/>
      <c r="F4" s="6"/>
      <c r="G4" s="6"/>
      <c r="H4" s="6"/>
      <c r="I4" s="6"/>
    </row>
    <row r="5" spans="1:16" ht="15">
      <c r="A5" s="5" t="s">
        <v>137</v>
      </c>
      <c r="B5" s="8" t="s">
        <v>136</v>
      </c>
      <c r="C5" s="8" t="s">
        <v>135</v>
      </c>
      <c r="D5" s="8" t="s">
        <v>134</v>
      </c>
      <c r="E5" s="8" t="s">
        <v>133</v>
      </c>
      <c r="F5" s="5" t="s">
        <v>132</v>
      </c>
      <c r="G5" s="5" t="s">
        <v>131</v>
      </c>
      <c r="H5" s="5" t="s">
        <v>130</v>
      </c>
      <c r="I5" s="5" t="s">
        <v>129</v>
      </c>
      <c r="J5" s="5" t="s">
        <v>128</v>
      </c>
      <c r="K5" s="5" t="s">
        <v>127</v>
      </c>
      <c r="L5" s="5" t="s">
        <v>126</v>
      </c>
      <c r="M5" s="5" t="s">
        <v>125</v>
      </c>
      <c r="N5" s="5" t="s">
        <v>124</v>
      </c>
      <c r="O5" s="5" t="s">
        <v>123</v>
      </c>
      <c r="P5" s="5" t="s">
        <v>139</v>
      </c>
    </row>
    <row r="6" spans="1:16">
      <c r="A6" s="3" t="s">
        <v>122</v>
      </c>
      <c r="B6" s="3">
        <v>12.028985507246377</v>
      </c>
      <c r="C6" s="3">
        <v>12.028985507246377</v>
      </c>
      <c r="D6" s="3">
        <v>12.028985507246377</v>
      </c>
      <c r="E6" s="3">
        <v>12.463768115942027</v>
      </c>
      <c r="F6" s="3">
        <v>14.347826086956522</v>
      </c>
      <c r="G6" s="3">
        <v>16.666666666666664</v>
      </c>
      <c r="H6" s="3">
        <v>18.405797101449274</v>
      </c>
      <c r="I6" s="3"/>
      <c r="J6" s="3"/>
      <c r="K6" s="3" t="s">
        <v>109</v>
      </c>
      <c r="L6" s="3"/>
      <c r="M6" s="3">
        <v>10</v>
      </c>
      <c r="N6" s="3">
        <v>40</v>
      </c>
      <c r="O6" s="3" t="s">
        <v>121</v>
      </c>
      <c r="P6" s="7">
        <v>0</v>
      </c>
    </row>
    <row r="7" spans="1:16">
      <c r="A7" s="3" t="s">
        <v>120</v>
      </c>
      <c r="B7" s="3">
        <v>10.434782608695652</v>
      </c>
      <c r="C7" s="3">
        <v>10.985507246376811</v>
      </c>
      <c r="D7" s="3">
        <v>11.144927536231883</v>
      </c>
      <c r="E7" s="3">
        <v>12.652173913043477</v>
      </c>
      <c r="F7" s="3">
        <v>14.695652173913041</v>
      </c>
      <c r="G7" s="3">
        <v>17.304347826086953</v>
      </c>
      <c r="H7" s="3">
        <v>19.072463768115941</v>
      </c>
      <c r="I7" s="3" t="s">
        <v>114</v>
      </c>
      <c r="J7" s="3" t="s">
        <v>110</v>
      </c>
      <c r="K7" s="3" t="s">
        <v>119</v>
      </c>
      <c r="L7" s="3" t="s">
        <v>118</v>
      </c>
      <c r="M7" s="3">
        <f>4+7*2</f>
        <v>18</v>
      </c>
      <c r="N7" s="3">
        <f>5.8*7</f>
        <v>40.6</v>
      </c>
      <c r="O7" s="3" t="s">
        <v>107</v>
      </c>
      <c r="P7" s="7">
        <f>200+9</f>
        <v>209</v>
      </c>
    </row>
    <row r="8" spans="1:16">
      <c r="A8" s="3" t="s">
        <v>115</v>
      </c>
      <c r="B8" s="3">
        <v>11.74</v>
      </c>
      <c r="C8" s="3">
        <v>11.74</v>
      </c>
      <c r="D8" s="3">
        <v>11.74</v>
      </c>
      <c r="E8" s="3">
        <v>12.09</v>
      </c>
      <c r="F8" s="3">
        <v>14.07</v>
      </c>
      <c r="G8" s="3">
        <v>17.55</v>
      </c>
      <c r="H8" s="3">
        <v>19.340000000000003</v>
      </c>
      <c r="I8" s="4">
        <v>2.1</v>
      </c>
      <c r="J8" s="3" t="s">
        <v>114</v>
      </c>
      <c r="K8" s="3" t="s">
        <v>113</v>
      </c>
      <c r="L8" s="3" t="s">
        <v>108</v>
      </c>
      <c r="M8" s="3">
        <v>6</v>
      </c>
      <c r="N8" s="3">
        <v>40</v>
      </c>
      <c r="O8" s="3" t="s">
        <v>112</v>
      </c>
      <c r="P8" s="7">
        <f>1800+15+200</f>
        <v>2015</v>
      </c>
    </row>
    <row r="9" spans="1:16">
      <c r="A9" s="3" t="s">
        <v>117</v>
      </c>
      <c r="B9" s="3">
        <v>11.030000000000001</v>
      </c>
      <c r="C9" s="3">
        <v>11.91</v>
      </c>
      <c r="D9" s="3">
        <v>12.079999999999998</v>
      </c>
      <c r="E9" s="3">
        <v>13.559999999999999</v>
      </c>
      <c r="F9" s="3">
        <v>15.649999999999999</v>
      </c>
      <c r="G9" s="3">
        <v>18.23</v>
      </c>
      <c r="H9" s="3">
        <v>19.990000000000002</v>
      </c>
      <c r="I9" s="4">
        <v>3.05</v>
      </c>
      <c r="J9" s="3" t="s">
        <v>110</v>
      </c>
      <c r="K9" s="3" t="s">
        <v>116</v>
      </c>
      <c r="L9" s="3" t="s">
        <v>108</v>
      </c>
      <c r="M9" s="3">
        <f>(1.35+0.105*3)*6.9</f>
        <v>11.4885</v>
      </c>
      <c r="N9" s="3">
        <f>0.378*7*6.9</f>
        <v>18.257400000000001</v>
      </c>
      <c r="O9" s="3" t="s">
        <v>107</v>
      </c>
      <c r="P9" s="7">
        <v>0</v>
      </c>
    </row>
    <row r="10" spans="1:16">
      <c r="A10" s="3" t="s">
        <v>111</v>
      </c>
      <c r="B10" s="3">
        <v>13.96</v>
      </c>
      <c r="C10" s="3">
        <v>14.260000000000002</v>
      </c>
      <c r="D10" s="3">
        <v>14.309999999999999</v>
      </c>
      <c r="E10" s="3">
        <v>15.879999999999999</v>
      </c>
      <c r="F10" s="3">
        <v>17.75</v>
      </c>
      <c r="G10" s="3">
        <v>19.940000000000001</v>
      </c>
      <c r="H10" s="3">
        <v>21.46</v>
      </c>
      <c r="I10" s="4">
        <v>3.3</v>
      </c>
      <c r="J10" s="3" t="s">
        <v>110</v>
      </c>
      <c r="K10" s="3" t="s">
        <v>109</v>
      </c>
      <c r="L10" s="3" t="s">
        <v>108</v>
      </c>
      <c r="M10" s="3">
        <f>1.75*6.9</f>
        <v>12.075000000000001</v>
      </c>
      <c r="N10" s="3">
        <f>0.5*7*6.9</f>
        <v>24.150000000000002</v>
      </c>
      <c r="O10" s="3" t="s">
        <v>138</v>
      </c>
      <c r="P10" s="7">
        <v>0</v>
      </c>
    </row>
    <row r="11" spans="1:16">
      <c r="B11" s="6"/>
      <c r="C11" s="6"/>
      <c r="D11" s="6"/>
      <c r="E11" s="6"/>
      <c r="F11" s="6"/>
      <c r="G11" s="6"/>
      <c r="H11" s="6"/>
      <c r="I11" s="6"/>
    </row>
    <row r="14" spans="1:16" ht="15">
      <c r="A14" s="5" t="s">
        <v>137</v>
      </c>
      <c r="B14" s="5" t="s">
        <v>136</v>
      </c>
      <c r="C14" s="5" t="s">
        <v>135</v>
      </c>
      <c r="D14" s="5" t="s">
        <v>134</v>
      </c>
      <c r="E14" s="5" t="s">
        <v>133</v>
      </c>
      <c r="F14" s="5" t="s">
        <v>132</v>
      </c>
      <c r="G14" s="5" t="s">
        <v>131</v>
      </c>
      <c r="H14" s="5" t="s">
        <v>130</v>
      </c>
      <c r="I14" s="5" t="s">
        <v>129</v>
      </c>
      <c r="J14" s="5" t="s">
        <v>128</v>
      </c>
      <c r="K14" s="5" t="s">
        <v>127</v>
      </c>
      <c r="L14" s="5" t="s">
        <v>126</v>
      </c>
      <c r="M14" s="5" t="s">
        <v>125</v>
      </c>
      <c r="N14" s="5" t="s">
        <v>124</v>
      </c>
      <c r="O14" s="5" t="s">
        <v>123</v>
      </c>
    </row>
    <row r="15" spans="1:16">
      <c r="A15" s="3" t="s">
        <v>122</v>
      </c>
      <c r="B15" s="3">
        <v>12.028985507246377</v>
      </c>
      <c r="C15" s="3">
        <v>12.028985507246377</v>
      </c>
      <c r="D15" s="3">
        <v>12.028985507246377</v>
      </c>
      <c r="E15" s="3">
        <v>12.463768115942027</v>
      </c>
      <c r="F15" s="3">
        <v>14.347826086956522</v>
      </c>
      <c r="G15" s="3">
        <v>16.666666666666664</v>
      </c>
      <c r="H15" s="3">
        <v>18.405797101449274</v>
      </c>
      <c r="I15" s="3"/>
      <c r="J15" s="3"/>
      <c r="K15" s="3" t="s">
        <v>109</v>
      </c>
      <c r="L15" s="3"/>
      <c r="M15" s="3">
        <v>10</v>
      </c>
      <c r="N15" s="3">
        <v>40</v>
      </c>
      <c r="O15" s="3" t="s">
        <v>121</v>
      </c>
    </row>
    <row r="16" spans="1:16">
      <c r="A16" s="3" t="s">
        <v>120</v>
      </c>
      <c r="B16" s="3">
        <v>10.434782608695652</v>
      </c>
      <c r="C16" s="3">
        <v>10.985507246376811</v>
      </c>
      <c r="D16" s="3">
        <v>11.144927536231883</v>
      </c>
      <c r="E16" s="3">
        <v>12.652173913043477</v>
      </c>
      <c r="F16" s="3">
        <v>14.695652173913041</v>
      </c>
      <c r="G16" s="3">
        <v>17.304347826086953</v>
      </c>
      <c r="H16" s="3">
        <v>19.072463768115941</v>
      </c>
      <c r="I16" s="3" t="s">
        <v>114</v>
      </c>
      <c r="J16" s="3" t="s">
        <v>110</v>
      </c>
      <c r="K16" s="3" t="s">
        <v>119</v>
      </c>
      <c r="L16" s="3" t="s">
        <v>118</v>
      </c>
      <c r="M16" s="3">
        <f>4+7*2</f>
        <v>18</v>
      </c>
      <c r="N16" s="3">
        <f>5.8*7</f>
        <v>40.6</v>
      </c>
      <c r="O16" s="3" t="s">
        <v>107</v>
      </c>
    </row>
    <row r="17" spans="1:15">
      <c r="A17" s="3" t="s">
        <v>117</v>
      </c>
      <c r="B17" s="3">
        <v>7.98</v>
      </c>
      <c r="C17" s="3">
        <v>8.86</v>
      </c>
      <c r="D17" s="3">
        <v>9.0299999999999994</v>
      </c>
      <c r="E17" s="3">
        <v>10.51</v>
      </c>
      <c r="F17" s="3">
        <v>12.6</v>
      </c>
      <c r="G17" s="3">
        <v>15.18</v>
      </c>
      <c r="H17" s="3">
        <v>16.940000000000001</v>
      </c>
      <c r="I17" s="4">
        <v>3.05</v>
      </c>
      <c r="J17" s="3" t="s">
        <v>110</v>
      </c>
      <c r="K17" s="3" t="s">
        <v>116</v>
      </c>
      <c r="L17" s="3" t="s">
        <v>108</v>
      </c>
      <c r="M17" s="3">
        <f>(1.35+0.105*3)*6.9</f>
        <v>11.4885</v>
      </c>
      <c r="N17" s="3">
        <f>0.378*7*6.9</f>
        <v>18.257400000000001</v>
      </c>
      <c r="O17" s="3" t="s">
        <v>107</v>
      </c>
    </row>
    <row r="18" spans="1:15">
      <c r="A18" s="3" t="s">
        <v>115</v>
      </c>
      <c r="B18" s="3">
        <v>9.64</v>
      </c>
      <c r="C18" s="3">
        <v>9.64</v>
      </c>
      <c r="D18" s="3">
        <v>9.64</v>
      </c>
      <c r="E18" s="3">
        <v>9.99</v>
      </c>
      <c r="F18" s="3">
        <v>11.97</v>
      </c>
      <c r="G18" s="3">
        <v>15.45</v>
      </c>
      <c r="H18" s="3">
        <v>17.240000000000002</v>
      </c>
      <c r="I18" s="4">
        <v>2.1</v>
      </c>
      <c r="J18" s="3" t="s">
        <v>114</v>
      </c>
      <c r="K18" s="3" t="s">
        <v>113</v>
      </c>
      <c r="L18" s="3" t="s">
        <v>108</v>
      </c>
      <c r="M18" s="3">
        <v>6</v>
      </c>
      <c r="N18" s="3">
        <v>40</v>
      </c>
      <c r="O18" s="3" t="s">
        <v>112</v>
      </c>
    </row>
    <row r="19" spans="1:15">
      <c r="A19" s="3" t="s">
        <v>111</v>
      </c>
      <c r="B19" s="3">
        <v>10.66</v>
      </c>
      <c r="C19" s="3">
        <v>10.96</v>
      </c>
      <c r="D19" s="3">
        <v>11.01</v>
      </c>
      <c r="E19" s="3">
        <v>12.58</v>
      </c>
      <c r="F19" s="3">
        <v>14.45</v>
      </c>
      <c r="G19" s="3">
        <v>16.64</v>
      </c>
      <c r="H19" s="3">
        <v>18.16</v>
      </c>
      <c r="I19" s="4">
        <v>3.3</v>
      </c>
      <c r="J19" s="3" t="s">
        <v>110</v>
      </c>
      <c r="K19" s="3" t="s">
        <v>109</v>
      </c>
      <c r="L19" s="3" t="s">
        <v>108</v>
      </c>
      <c r="M19" s="3">
        <f>1.75*6.9</f>
        <v>12.075000000000001</v>
      </c>
      <c r="N19" s="3">
        <f>0.5*7*6.9</f>
        <v>24.150000000000002</v>
      </c>
      <c r="O19" s="3" t="s">
        <v>107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5"/>
  <sheetViews>
    <sheetView workbookViewId="0">
      <selection activeCell="K13" sqref="K13"/>
    </sheetView>
  </sheetViews>
  <sheetFormatPr defaultRowHeight="14.25"/>
  <cols>
    <col min="1" max="1" width="5.875" customWidth="1"/>
    <col min="2" max="3" width="9" style="1"/>
    <col min="5" max="5" width="21.25" bestFit="1" customWidth="1"/>
    <col min="6" max="6" width="5.875" bestFit="1" customWidth="1"/>
    <col min="7" max="10" width="9" style="1"/>
    <col min="12" max="13" width="9" style="1"/>
    <col min="14" max="14" width="4.875" bestFit="1" customWidth="1"/>
  </cols>
  <sheetData>
    <row r="1" spans="1:14">
      <c r="A1" s="1" t="s">
        <v>106</v>
      </c>
      <c r="B1" s="1" t="s">
        <v>103</v>
      </c>
      <c r="C1" s="1" t="s">
        <v>102</v>
      </c>
      <c r="D1" s="1" t="s">
        <v>105</v>
      </c>
      <c r="F1" s="1" t="s">
        <v>100</v>
      </c>
      <c r="G1" s="1" t="s">
        <v>103</v>
      </c>
      <c r="H1" s="1" t="s">
        <v>102</v>
      </c>
      <c r="I1" s="1" t="s">
        <v>104</v>
      </c>
      <c r="J1" s="1" t="s">
        <v>103</v>
      </c>
      <c r="K1" s="1" t="s">
        <v>102</v>
      </c>
      <c r="L1" s="1" t="s">
        <v>101</v>
      </c>
      <c r="M1" s="1" t="s">
        <v>100</v>
      </c>
      <c r="N1" s="1" t="s">
        <v>99</v>
      </c>
    </row>
    <row r="2" spans="1:14">
      <c r="A2">
        <f>F2</f>
        <v>1945</v>
      </c>
      <c r="B2" s="1">
        <v>2</v>
      </c>
      <c r="C2" s="1">
        <v>8</v>
      </c>
      <c r="D2" s="1">
        <v>1</v>
      </c>
      <c r="E2" t="s">
        <v>98</v>
      </c>
      <c r="F2">
        <v>1945</v>
      </c>
      <c r="G2" s="1">
        <v>2</v>
      </c>
      <c r="I2" s="1">
        <f>G2+H2</f>
        <v>2</v>
      </c>
      <c r="J2">
        <v>1945</v>
      </c>
      <c r="L2" s="1">
        <v>2</v>
      </c>
      <c r="M2" s="1">
        <v>3908</v>
      </c>
      <c r="N2" s="2">
        <f>M2/M$7</f>
        <v>0.38800635424940427</v>
      </c>
    </row>
    <row r="3" spans="1:14">
      <c r="A3">
        <f>A2+F3</f>
        <v>3032</v>
      </c>
      <c r="B3" s="1">
        <v>8</v>
      </c>
      <c r="C3" s="1">
        <v>2</v>
      </c>
      <c r="D3" s="1">
        <v>2</v>
      </c>
      <c r="E3" t="s">
        <v>97</v>
      </c>
      <c r="F3">
        <v>1087</v>
      </c>
      <c r="H3" s="1">
        <v>2</v>
      </c>
      <c r="I3" s="1" t="e">
        <f>#N/A</f>
        <v>#N/A</v>
      </c>
      <c r="J3"/>
      <c r="K3">
        <v>1087</v>
      </c>
      <c r="L3" s="1">
        <v>3</v>
      </c>
      <c r="M3" s="1">
        <v>360</v>
      </c>
      <c r="N3" s="2">
        <f>M3/M$7</f>
        <v>3.5742652899126294E-2</v>
      </c>
    </row>
    <row r="4" spans="1:14">
      <c r="A4" t="e">
        <f>#N/A</f>
        <v>#N/A</v>
      </c>
      <c r="B4" s="1">
        <v>8</v>
      </c>
      <c r="C4" s="1">
        <v>5</v>
      </c>
      <c r="D4" s="1">
        <v>3</v>
      </c>
      <c r="E4" t="s">
        <v>96</v>
      </c>
      <c r="F4">
        <v>950</v>
      </c>
      <c r="H4" s="1">
        <v>5</v>
      </c>
      <c r="I4" s="1" t="e">
        <f>#N/A</f>
        <v>#N/A</v>
      </c>
      <c r="J4"/>
      <c r="K4">
        <v>950</v>
      </c>
      <c r="L4" s="1">
        <v>4</v>
      </c>
      <c r="M4" s="1">
        <v>1760</v>
      </c>
      <c r="N4" s="2">
        <f>M4/M$7</f>
        <v>0.17474185861795075</v>
      </c>
    </row>
    <row r="5" spans="1:14">
      <c r="A5" t="e">
        <f>#N/A</f>
        <v>#N/A</v>
      </c>
      <c r="B5" s="1">
        <v>6</v>
      </c>
      <c r="C5" s="1">
        <v>6</v>
      </c>
      <c r="D5" s="1">
        <v>4</v>
      </c>
      <c r="E5" t="s">
        <v>95</v>
      </c>
      <c r="F5">
        <v>797</v>
      </c>
      <c r="G5" s="1">
        <v>6</v>
      </c>
      <c r="I5" s="1" t="e">
        <f>#N/A</f>
        <v>#N/A</v>
      </c>
      <c r="J5">
        <v>797</v>
      </c>
      <c r="L5" s="1">
        <v>5</v>
      </c>
      <c r="M5" s="1">
        <v>3099</v>
      </c>
      <c r="N5" s="2">
        <f>M5/M$7</f>
        <v>0.30768467037331215</v>
      </c>
    </row>
    <row r="6" spans="1:14">
      <c r="A6" t="e">
        <f>#N/A</f>
        <v>#N/A</v>
      </c>
      <c r="B6" s="1">
        <v>8</v>
      </c>
      <c r="C6" s="1">
        <v>4</v>
      </c>
      <c r="D6" s="1">
        <v>5</v>
      </c>
      <c r="E6" t="s">
        <v>94</v>
      </c>
      <c r="F6">
        <v>570</v>
      </c>
      <c r="H6" s="1">
        <v>4</v>
      </c>
      <c r="I6" s="1" t="e">
        <f>#N/A</f>
        <v>#N/A</v>
      </c>
      <c r="J6"/>
      <c r="K6">
        <v>570</v>
      </c>
      <c r="L6" s="1">
        <v>6</v>
      </c>
      <c r="M6" s="1">
        <v>945</v>
      </c>
      <c r="N6" s="2">
        <f>M6/M$7</f>
        <v>9.3824463860206514E-2</v>
      </c>
    </row>
    <row r="7" spans="1:14">
      <c r="A7" t="e">
        <f>#N/A</f>
        <v>#N/A</v>
      </c>
      <c r="B7" s="1">
        <v>7</v>
      </c>
      <c r="C7" s="1">
        <v>5</v>
      </c>
      <c r="D7" s="1">
        <v>6</v>
      </c>
      <c r="E7" t="s">
        <v>93</v>
      </c>
      <c r="F7">
        <v>510</v>
      </c>
      <c r="H7" s="1">
        <v>5</v>
      </c>
      <c r="I7" s="1" t="e">
        <f>#N/A</f>
        <v>#N/A</v>
      </c>
      <c r="J7"/>
      <c r="K7">
        <v>510</v>
      </c>
      <c r="M7" s="1">
        <f>SUM(M2:M6)</f>
        <v>10072</v>
      </c>
    </row>
    <row r="8" spans="1:14">
      <c r="A8" t="e">
        <f>#N/A</f>
        <v>#N/A</v>
      </c>
      <c r="B8" s="1">
        <v>8</v>
      </c>
      <c r="C8" s="1">
        <v>4</v>
      </c>
      <c r="D8" s="1">
        <v>7</v>
      </c>
      <c r="E8" t="s">
        <v>92</v>
      </c>
      <c r="F8">
        <v>394</v>
      </c>
      <c r="H8" s="1">
        <v>4</v>
      </c>
      <c r="I8" s="1" t="e">
        <f>#N/A</f>
        <v>#N/A</v>
      </c>
      <c r="J8"/>
      <c r="K8">
        <v>394</v>
      </c>
    </row>
    <row r="9" spans="1:14">
      <c r="A9" t="e">
        <f>#N/A</f>
        <v>#N/A</v>
      </c>
      <c r="B9" s="1">
        <v>8</v>
      </c>
      <c r="C9" s="1">
        <v>2</v>
      </c>
      <c r="D9" s="1">
        <v>8</v>
      </c>
      <c r="E9" t="s">
        <v>91</v>
      </c>
      <c r="F9">
        <v>352</v>
      </c>
      <c r="H9" s="1">
        <v>2</v>
      </c>
      <c r="I9" s="1" t="e">
        <f>#N/A</f>
        <v>#N/A</v>
      </c>
      <c r="J9"/>
      <c r="K9">
        <v>352</v>
      </c>
    </row>
    <row r="10" spans="1:14">
      <c r="A10" t="e">
        <f>#N/A</f>
        <v>#N/A</v>
      </c>
      <c r="B10" s="1">
        <v>8</v>
      </c>
      <c r="C10" s="1">
        <v>2</v>
      </c>
      <c r="D10" s="1">
        <v>9</v>
      </c>
      <c r="E10" t="s">
        <v>90</v>
      </c>
      <c r="F10">
        <v>329</v>
      </c>
      <c r="H10" s="1">
        <v>2</v>
      </c>
      <c r="I10" s="1" t="e">
        <f>#N/A</f>
        <v>#N/A</v>
      </c>
      <c r="J10"/>
      <c r="K10">
        <v>329</v>
      </c>
    </row>
    <row r="11" spans="1:14">
      <c r="A11" t="e">
        <f>#N/A</f>
        <v>#N/A</v>
      </c>
      <c r="B11" s="1">
        <v>8</v>
      </c>
      <c r="C11" s="1">
        <v>4</v>
      </c>
      <c r="D11" s="1">
        <v>10</v>
      </c>
      <c r="E11" t="s">
        <v>89</v>
      </c>
      <c r="F11">
        <v>322</v>
      </c>
      <c r="H11" s="1">
        <v>4</v>
      </c>
      <c r="I11" s="1" t="e">
        <f>#N/A</f>
        <v>#N/A</v>
      </c>
      <c r="J11"/>
      <c r="K11">
        <v>322</v>
      </c>
    </row>
    <row r="12" spans="1:14">
      <c r="A12" t="e">
        <f>#N/A</f>
        <v>#N/A</v>
      </c>
      <c r="B12" s="1">
        <v>8</v>
      </c>
      <c r="C12" s="1">
        <v>5</v>
      </c>
      <c r="D12" s="1">
        <v>11</v>
      </c>
      <c r="E12" t="s">
        <v>88</v>
      </c>
      <c r="F12">
        <v>293</v>
      </c>
      <c r="H12" s="1">
        <v>5</v>
      </c>
      <c r="I12" s="1" t="e">
        <f>#N/A</f>
        <v>#N/A</v>
      </c>
      <c r="J12"/>
      <c r="K12">
        <v>293</v>
      </c>
    </row>
    <row r="13" spans="1:14">
      <c r="A13" t="e">
        <f>#N/A</f>
        <v>#N/A</v>
      </c>
      <c r="B13" s="1">
        <v>5</v>
      </c>
      <c r="C13" s="1">
        <v>7</v>
      </c>
      <c r="D13" s="1">
        <v>12</v>
      </c>
      <c r="E13" t="s">
        <v>87</v>
      </c>
      <c r="F13">
        <v>284</v>
      </c>
      <c r="G13" s="1">
        <v>5</v>
      </c>
      <c r="I13" s="1" t="e">
        <f>#N/A</f>
        <v>#N/A</v>
      </c>
      <c r="J13">
        <v>284</v>
      </c>
    </row>
    <row r="14" spans="1:14">
      <c r="A14" t="e">
        <f>#N/A</f>
        <v>#N/A</v>
      </c>
      <c r="B14" s="1">
        <v>4</v>
      </c>
      <c r="C14" s="1">
        <v>8</v>
      </c>
      <c r="D14" s="1">
        <v>13</v>
      </c>
      <c r="E14" t="s">
        <v>86</v>
      </c>
      <c r="F14">
        <v>281</v>
      </c>
      <c r="G14" s="1">
        <v>4</v>
      </c>
      <c r="I14" s="1" t="e">
        <f>#N/A</f>
        <v>#N/A</v>
      </c>
      <c r="J14">
        <v>281</v>
      </c>
    </row>
    <row r="15" spans="1:14">
      <c r="A15" t="e">
        <f>#N/A</f>
        <v>#N/A</v>
      </c>
      <c r="B15" s="1">
        <v>5</v>
      </c>
      <c r="C15" s="1">
        <v>8</v>
      </c>
      <c r="D15" s="1">
        <v>14</v>
      </c>
      <c r="E15" t="s">
        <v>85</v>
      </c>
      <c r="F15">
        <v>232</v>
      </c>
      <c r="G15" s="1">
        <v>5</v>
      </c>
      <c r="I15" s="1" t="e">
        <f>#N/A</f>
        <v>#N/A</v>
      </c>
      <c r="J15">
        <v>232</v>
      </c>
    </row>
    <row r="16" spans="1:14">
      <c r="A16" t="e">
        <f>#N/A</f>
        <v>#N/A</v>
      </c>
      <c r="B16" s="1">
        <v>8</v>
      </c>
      <c r="C16" s="1">
        <v>3</v>
      </c>
      <c r="D16" s="1">
        <v>15</v>
      </c>
      <c r="E16" t="s">
        <v>84</v>
      </c>
      <c r="F16">
        <v>200</v>
      </c>
      <c r="H16" s="1">
        <v>3</v>
      </c>
      <c r="I16" s="1" t="e">
        <f>#N/A</f>
        <v>#N/A</v>
      </c>
      <c r="J16"/>
      <c r="K16">
        <v>200</v>
      </c>
    </row>
    <row r="17" spans="1:11">
      <c r="A17" t="e">
        <f>#N/A</f>
        <v>#N/A</v>
      </c>
      <c r="B17" s="1">
        <v>7</v>
      </c>
      <c r="C17" s="1">
        <v>5</v>
      </c>
      <c r="D17" s="1">
        <v>16</v>
      </c>
      <c r="E17" t="s">
        <v>83</v>
      </c>
      <c r="F17">
        <v>195</v>
      </c>
      <c r="H17" s="1">
        <v>5</v>
      </c>
      <c r="I17" s="1" t="e">
        <f>#N/A</f>
        <v>#N/A</v>
      </c>
      <c r="J17"/>
      <c r="K17">
        <v>195</v>
      </c>
    </row>
    <row r="18" spans="1:11">
      <c r="A18" t="e">
        <f>#N/A</f>
        <v>#N/A</v>
      </c>
      <c r="B18" s="1">
        <v>8</v>
      </c>
      <c r="C18" s="1">
        <v>2</v>
      </c>
      <c r="D18" s="1">
        <v>17</v>
      </c>
      <c r="E18" t="s">
        <v>82</v>
      </c>
      <c r="F18">
        <v>195</v>
      </c>
      <c r="H18" s="1">
        <v>2</v>
      </c>
      <c r="I18" s="1" t="e">
        <f>#N/A</f>
        <v>#N/A</v>
      </c>
      <c r="J18"/>
      <c r="K18">
        <v>195</v>
      </c>
    </row>
    <row r="19" spans="1:11">
      <c r="A19" t="e">
        <f>#N/A</f>
        <v>#N/A</v>
      </c>
      <c r="B19" s="1">
        <v>7</v>
      </c>
      <c r="C19" s="1">
        <v>4</v>
      </c>
      <c r="D19" s="1">
        <v>18</v>
      </c>
      <c r="E19" t="s">
        <v>81</v>
      </c>
      <c r="F19">
        <v>193</v>
      </c>
      <c r="H19" s="1">
        <v>4</v>
      </c>
      <c r="I19" s="1" t="e">
        <f>#N/A</f>
        <v>#N/A</v>
      </c>
      <c r="J19"/>
      <c r="K19">
        <v>193</v>
      </c>
    </row>
    <row r="20" spans="1:11">
      <c r="A20" t="e">
        <f>#N/A</f>
        <v>#N/A</v>
      </c>
      <c r="B20" s="1">
        <v>5</v>
      </c>
      <c r="C20" s="1">
        <v>8</v>
      </c>
      <c r="D20" s="1">
        <v>19</v>
      </c>
      <c r="E20" t="s">
        <v>80</v>
      </c>
      <c r="F20">
        <v>171</v>
      </c>
      <c r="G20" s="1">
        <v>5</v>
      </c>
      <c r="I20" s="1" t="e">
        <f>#N/A</f>
        <v>#N/A</v>
      </c>
      <c r="J20">
        <v>171</v>
      </c>
    </row>
    <row r="21" spans="1:11">
      <c r="A21" t="e">
        <f>#N/A</f>
        <v>#N/A</v>
      </c>
      <c r="B21" s="1">
        <v>7</v>
      </c>
      <c r="C21" s="1">
        <v>5</v>
      </c>
      <c r="D21" s="1">
        <v>20</v>
      </c>
      <c r="E21" t="s">
        <v>79</v>
      </c>
      <c r="F21">
        <v>170</v>
      </c>
      <c r="H21" s="1">
        <v>5</v>
      </c>
      <c r="I21" s="1" t="e">
        <f>#N/A</f>
        <v>#N/A</v>
      </c>
      <c r="J21"/>
      <c r="K21">
        <v>170</v>
      </c>
    </row>
    <row r="22" spans="1:11">
      <c r="A22" t="e">
        <f>#N/A</f>
        <v>#N/A</v>
      </c>
      <c r="B22" s="1">
        <v>7</v>
      </c>
      <c r="C22" s="1">
        <v>5</v>
      </c>
      <c r="D22" s="1">
        <v>21</v>
      </c>
      <c r="E22" t="s">
        <v>78</v>
      </c>
      <c r="F22">
        <v>164</v>
      </c>
      <c r="H22" s="1">
        <v>5</v>
      </c>
      <c r="I22" s="1" t="e">
        <f>#N/A</f>
        <v>#N/A</v>
      </c>
      <c r="J22"/>
      <c r="K22">
        <v>164</v>
      </c>
    </row>
    <row r="23" spans="1:11">
      <c r="A23" t="e">
        <f>#N/A</f>
        <v>#N/A</v>
      </c>
      <c r="B23" s="1">
        <v>8</v>
      </c>
      <c r="C23" s="1">
        <v>3</v>
      </c>
      <c r="D23" s="1">
        <v>22</v>
      </c>
      <c r="E23" t="s">
        <v>77</v>
      </c>
      <c r="F23">
        <v>160</v>
      </c>
      <c r="H23" s="1">
        <v>3</v>
      </c>
      <c r="I23" s="1" t="e">
        <f>#N/A</f>
        <v>#N/A</v>
      </c>
      <c r="J23"/>
      <c r="K23">
        <v>160</v>
      </c>
    </row>
    <row r="24" spans="1:11">
      <c r="A24" t="e">
        <f>#N/A</f>
        <v>#N/A</v>
      </c>
      <c r="B24" s="1">
        <v>7</v>
      </c>
      <c r="C24" s="1">
        <v>6</v>
      </c>
      <c r="D24" s="1">
        <v>23</v>
      </c>
      <c r="E24" t="s">
        <v>76</v>
      </c>
      <c r="F24">
        <v>148</v>
      </c>
      <c r="H24" s="1">
        <v>6</v>
      </c>
      <c r="I24" s="1" t="e">
        <f>#N/A</f>
        <v>#N/A</v>
      </c>
      <c r="J24"/>
      <c r="K24">
        <v>148</v>
      </c>
    </row>
    <row r="25" spans="1:11">
      <c r="A25" t="e">
        <f>#N/A</f>
        <v>#N/A</v>
      </c>
      <c r="B25" s="1">
        <v>7</v>
      </c>
      <c r="C25" s="1">
        <v>5</v>
      </c>
      <c r="D25" s="1">
        <v>24</v>
      </c>
      <c r="E25" t="s">
        <v>75</v>
      </c>
      <c r="F25">
        <v>130</v>
      </c>
      <c r="H25" s="1">
        <v>5</v>
      </c>
      <c r="I25" s="1" t="e">
        <f>#N/A</f>
        <v>#N/A</v>
      </c>
      <c r="J25"/>
      <c r="K25">
        <v>130</v>
      </c>
    </row>
    <row r="26" spans="1:11">
      <c r="D26" s="1"/>
      <c r="F26">
        <f>SUM(F2:F25)</f>
        <v>10072</v>
      </c>
      <c r="J26">
        <f>SUM(J2:J25)</f>
        <v>3710</v>
      </c>
      <c r="K26">
        <f>SUM(K2:K25)</f>
        <v>6362</v>
      </c>
    </row>
    <row r="27" spans="1:11">
      <c r="D27" s="1"/>
      <c r="J27"/>
    </row>
    <row r="28" spans="1:11">
      <c r="D28" s="1">
        <v>25</v>
      </c>
      <c r="E28" t="s">
        <v>74</v>
      </c>
      <c r="F28">
        <v>129</v>
      </c>
    </row>
    <row r="29" spans="1:11">
      <c r="D29" s="1">
        <v>26</v>
      </c>
      <c r="E29" t="s">
        <v>73</v>
      </c>
      <c r="F29">
        <v>122</v>
      </c>
    </row>
    <row r="30" spans="1:11">
      <c r="D30" s="1">
        <v>27</v>
      </c>
      <c r="E30" t="s">
        <v>72</v>
      </c>
      <c r="F30">
        <v>117</v>
      </c>
    </row>
    <row r="31" spans="1:11">
      <c r="D31" s="1">
        <v>28</v>
      </c>
      <c r="E31" t="s">
        <v>71</v>
      </c>
      <c r="F31">
        <v>113</v>
      </c>
    </row>
    <row r="32" spans="1:11">
      <c r="D32" s="1">
        <v>29</v>
      </c>
      <c r="E32" t="s">
        <v>70</v>
      </c>
      <c r="F32">
        <v>100</v>
      </c>
    </row>
    <row r="33" spans="4:6">
      <c r="D33" s="1">
        <v>30</v>
      </c>
      <c r="E33" t="s">
        <v>69</v>
      </c>
      <c r="F33">
        <v>100</v>
      </c>
    </row>
    <row r="34" spans="4:6">
      <c r="D34" s="1">
        <v>31</v>
      </c>
      <c r="E34" t="s">
        <v>68</v>
      </c>
      <c r="F34">
        <v>97</v>
      </c>
    </row>
    <row r="35" spans="4:6">
      <c r="D35" s="1">
        <v>32</v>
      </c>
      <c r="E35" t="s">
        <v>67</v>
      </c>
      <c r="F35">
        <v>89</v>
      </c>
    </row>
    <row r="36" spans="4:6">
      <c r="D36" s="1">
        <v>33</v>
      </c>
      <c r="E36" t="s">
        <v>66</v>
      </c>
      <c r="F36">
        <v>81</v>
      </c>
    </row>
    <row r="37" spans="4:6">
      <c r="D37" s="1">
        <v>34</v>
      </c>
      <c r="E37" t="s">
        <v>65</v>
      </c>
      <c r="F37">
        <v>65</v>
      </c>
    </row>
    <row r="38" spans="4:6">
      <c r="D38" s="1">
        <v>35</v>
      </c>
      <c r="E38" t="s">
        <v>64</v>
      </c>
      <c r="F38">
        <v>63</v>
      </c>
    </row>
    <row r="39" spans="4:6">
      <c r="D39" s="1">
        <v>36</v>
      </c>
      <c r="E39" t="s">
        <v>63</v>
      </c>
      <c r="F39">
        <v>60</v>
      </c>
    </row>
    <row r="40" spans="4:6">
      <c r="D40" s="1">
        <v>37</v>
      </c>
      <c r="E40" t="s">
        <v>62</v>
      </c>
      <c r="F40">
        <v>58</v>
      </c>
    </row>
    <row r="41" spans="4:6">
      <c r="D41" s="1">
        <v>38</v>
      </c>
      <c r="E41" t="s">
        <v>61</v>
      </c>
      <c r="F41">
        <v>53</v>
      </c>
    </row>
    <row r="42" spans="4:6">
      <c r="D42" s="1">
        <v>39</v>
      </c>
      <c r="E42" t="s">
        <v>60</v>
      </c>
      <c r="F42">
        <v>51</v>
      </c>
    </row>
    <row r="43" spans="4:6">
      <c r="D43" s="1">
        <v>40</v>
      </c>
      <c r="E43" t="s">
        <v>59</v>
      </c>
      <c r="F43">
        <v>41</v>
      </c>
    </row>
    <row r="44" spans="4:6">
      <c r="D44" s="1">
        <v>41</v>
      </c>
      <c r="E44" t="s">
        <v>58</v>
      </c>
      <c r="F44">
        <v>41</v>
      </c>
    </row>
    <row r="45" spans="4:6">
      <c r="D45" s="1">
        <v>42</v>
      </c>
      <c r="E45" t="s">
        <v>57</v>
      </c>
      <c r="F45">
        <v>39</v>
      </c>
    </row>
    <row r="46" spans="4:6">
      <c r="D46" s="1">
        <v>43</v>
      </c>
      <c r="E46" t="s">
        <v>56</v>
      </c>
      <c r="F46">
        <v>38</v>
      </c>
    </row>
    <row r="47" spans="4:6">
      <c r="D47" s="1">
        <v>44</v>
      </c>
      <c r="E47" t="s">
        <v>55</v>
      </c>
      <c r="F47">
        <v>31</v>
      </c>
    </row>
    <row r="48" spans="4:6">
      <c r="D48" s="1">
        <v>45</v>
      </c>
      <c r="E48" t="s">
        <v>54</v>
      </c>
      <c r="F48">
        <v>19</v>
      </c>
    </row>
    <row r="49" spans="4:6">
      <c r="D49" s="1">
        <v>46</v>
      </c>
      <c r="E49" t="s">
        <v>53</v>
      </c>
      <c r="F49">
        <v>18</v>
      </c>
    </row>
    <row r="50" spans="4:6">
      <c r="D50" s="1">
        <v>47</v>
      </c>
      <c r="E50" t="s">
        <v>52</v>
      </c>
      <c r="F50">
        <v>12</v>
      </c>
    </row>
    <row r="51" spans="4:6">
      <c r="D51" s="1">
        <v>48</v>
      </c>
      <c r="E51" t="s">
        <v>51</v>
      </c>
      <c r="F51">
        <v>12</v>
      </c>
    </row>
    <row r="52" spans="4:6">
      <c r="F52">
        <f>SUM(F26:F51)</f>
        <v>11621</v>
      </c>
    </row>
    <row r="54" spans="4:6">
      <c r="E54" t="s">
        <v>50</v>
      </c>
      <c r="F54">
        <v>42</v>
      </c>
    </row>
    <row r="55" spans="4:6">
      <c r="E55" t="s">
        <v>49</v>
      </c>
      <c r="F55">
        <v>40</v>
      </c>
    </row>
    <row r="56" spans="4:6">
      <c r="E56" t="s">
        <v>48</v>
      </c>
      <c r="F56">
        <v>28</v>
      </c>
    </row>
    <row r="57" spans="4:6">
      <c r="E57" t="s">
        <v>47</v>
      </c>
      <c r="F57">
        <v>2</v>
      </c>
    </row>
    <row r="59" spans="4:6">
      <c r="D59" s="1"/>
      <c r="E59" t="s">
        <v>46</v>
      </c>
      <c r="F59">
        <v>41</v>
      </c>
    </row>
    <row r="60" spans="4:6">
      <c r="E60" t="s">
        <v>45</v>
      </c>
      <c r="F60">
        <v>28</v>
      </c>
    </row>
    <row r="61" spans="4:6">
      <c r="E61" t="s">
        <v>44</v>
      </c>
      <c r="F61">
        <v>28</v>
      </c>
    </row>
    <row r="62" spans="4:6">
      <c r="E62" t="s">
        <v>43</v>
      </c>
      <c r="F62">
        <v>22</v>
      </c>
    </row>
    <row r="63" spans="4:6">
      <c r="E63" t="s">
        <v>42</v>
      </c>
      <c r="F63">
        <v>20</v>
      </c>
    </row>
    <row r="64" spans="4:6">
      <c r="E64" t="s">
        <v>41</v>
      </c>
      <c r="F64">
        <v>11</v>
      </c>
    </row>
    <row r="65" spans="5:6">
      <c r="E65" t="s">
        <v>40</v>
      </c>
      <c r="F65">
        <v>11</v>
      </c>
    </row>
    <row r="66" spans="5:6">
      <c r="E66" t="s">
        <v>39</v>
      </c>
      <c r="F66">
        <v>8</v>
      </c>
    </row>
    <row r="67" spans="5:6">
      <c r="E67" t="s">
        <v>38</v>
      </c>
      <c r="F67">
        <v>182</v>
      </c>
    </row>
    <row r="68" spans="5:6">
      <c r="E68" t="s">
        <v>37</v>
      </c>
      <c r="F68">
        <v>6</v>
      </c>
    </row>
    <row r="69" spans="5:6">
      <c r="E69" t="s">
        <v>36</v>
      </c>
      <c r="F69">
        <v>5</v>
      </c>
    </row>
    <row r="70" spans="5:6">
      <c r="E70" t="s">
        <v>35</v>
      </c>
      <c r="F70">
        <v>5</v>
      </c>
    </row>
    <row r="71" spans="5:6">
      <c r="E71" t="s">
        <v>34</v>
      </c>
      <c r="F71">
        <v>4</v>
      </c>
    </row>
    <row r="72" spans="5:6">
      <c r="E72" t="s">
        <v>33</v>
      </c>
      <c r="F72">
        <v>4</v>
      </c>
    </row>
    <row r="73" spans="5:6">
      <c r="E73" t="s">
        <v>32</v>
      </c>
      <c r="F73">
        <v>4</v>
      </c>
    </row>
    <row r="74" spans="5:6">
      <c r="E74" t="s">
        <v>31</v>
      </c>
      <c r="F74">
        <v>4</v>
      </c>
    </row>
    <row r="75" spans="5:6">
      <c r="E75" t="s">
        <v>30</v>
      </c>
      <c r="F75">
        <v>4</v>
      </c>
    </row>
    <row r="76" spans="5:6">
      <c r="E76" t="s">
        <v>29</v>
      </c>
      <c r="F76">
        <v>3</v>
      </c>
    </row>
    <row r="77" spans="5:6">
      <c r="E77" t="s">
        <v>28</v>
      </c>
      <c r="F77">
        <v>3</v>
      </c>
    </row>
    <row r="78" spans="5:6">
      <c r="E78" t="s">
        <v>27</v>
      </c>
      <c r="F78">
        <v>3</v>
      </c>
    </row>
    <row r="79" spans="5:6">
      <c r="E79" t="s">
        <v>26</v>
      </c>
      <c r="F79">
        <v>3</v>
      </c>
    </row>
    <row r="80" spans="5:6">
      <c r="E80" t="s">
        <v>25</v>
      </c>
      <c r="F80">
        <v>3</v>
      </c>
    </row>
    <row r="81" spans="5:6">
      <c r="E81" t="s">
        <v>24</v>
      </c>
      <c r="F81">
        <v>2</v>
      </c>
    </row>
    <row r="82" spans="5:6">
      <c r="E82" t="s">
        <v>23</v>
      </c>
      <c r="F82">
        <v>2</v>
      </c>
    </row>
    <row r="83" spans="5:6">
      <c r="E83" t="s">
        <v>22</v>
      </c>
      <c r="F83">
        <v>2</v>
      </c>
    </row>
    <row r="84" spans="5:6">
      <c r="E84" t="s">
        <v>21</v>
      </c>
      <c r="F84">
        <v>2</v>
      </c>
    </row>
    <row r="85" spans="5:6">
      <c r="E85" t="s">
        <v>20</v>
      </c>
      <c r="F85">
        <v>2</v>
      </c>
    </row>
    <row r="86" spans="5:6">
      <c r="E86" t="s">
        <v>19</v>
      </c>
      <c r="F86">
        <v>2</v>
      </c>
    </row>
    <row r="87" spans="5:6">
      <c r="E87" t="s">
        <v>18</v>
      </c>
      <c r="F87">
        <v>2</v>
      </c>
    </row>
    <row r="88" spans="5:6">
      <c r="E88" t="s">
        <v>17</v>
      </c>
      <c r="F88">
        <v>2</v>
      </c>
    </row>
    <row r="89" spans="5:6">
      <c r="E89" t="s">
        <v>16</v>
      </c>
      <c r="F89">
        <v>2</v>
      </c>
    </row>
    <row r="90" spans="5:6">
      <c r="E90" t="s">
        <v>15</v>
      </c>
      <c r="F90">
        <v>2</v>
      </c>
    </row>
    <row r="91" spans="5:6">
      <c r="E91" t="s">
        <v>14</v>
      </c>
      <c r="F91">
        <v>2</v>
      </c>
    </row>
    <row r="92" spans="5:6">
      <c r="E92" t="s">
        <v>13</v>
      </c>
      <c r="F92">
        <v>1</v>
      </c>
    </row>
    <row r="93" spans="5:6">
      <c r="E93" t="s">
        <v>12</v>
      </c>
      <c r="F93">
        <v>1</v>
      </c>
    </row>
    <row r="94" spans="5:6">
      <c r="E94" t="s">
        <v>11</v>
      </c>
      <c r="F94">
        <v>1</v>
      </c>
    </row>
    <row r="95" spans="5:6">
      <c r="E95" t="s">
        <v>10</v>
      </c>
      <c r="F95">
        <v>1</v>
      </c>
    </row>
    <row r="96" spans="5:6">
      <c r="E96" t="s">
        <v>9</v>
      </c>
      <c r="F96">
        <v>1</v>
      </c>
    </row>
    <row r="97" spans="5:6">
      <c r="E97" t="s">
        <v>8</v>
      </c>
      <c r="F97">
        <v>1</v>
      </c>
    </row>
    <row r="98" spans="5:6">
      <c r="E98" t="s">
        <v>7</v>
      </c>
      <c r="F98">
        <v>1</v>
      </c>
    </row>
    <row r="99" spans="5:6">
      <c r="E99" t="s">
        <v>6</v>
      </c>
      <c r="F99">
        <v>1</v>
      </c>
    </row>
    <row r="100" spans="5:6">
      <c r="E100" t="s">
        <v>5</v>
      </c>
      <c r="F100">
        <v>1</v>
      </c>
    </row>
    <row r="101" spans="5:6">
      <c r="E101" t="s">
        <v>4</v>
      </c>
      <c r="F101">
        <v>1</v>
      </c>
    </row>
    <row r="102" spans="5:6">
      <c r="E102" t="s">
        <v>3</v>
      </c>
      <c r="F102">
        <v>1</v>
      </c>
    </row>
    <row r="103" spans="5:6">
      <c r="E103" t="s">
        <v>2</v>
      </c>
      <c r="F103">
        <v>1</v>
      </c>
    </row>
    <row r="104" spans="5:6">
      <c r="E104" t="s">
        <v>1</v>
      </c>
      <c r="F104">
        <v>1</v>
      </c>
    </row>
    <row r="105" spans="5:6">
      <c r="E105" t="s">
        <v>0</v>
      </c>
      <c r="F10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外倉</vt:lpstr>
      <vt:lpstr>算zon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2018-03-26T03:39:32Z</dcterms:created>
  <dcterms:modified xsi:type="dcterms:W3CDTF">2018-03-26T03:40:25Z</dcterms:modified>
</cp:coreProperties>
</file>