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activeTab="1"/>
  </bookViews>
  <sheets>
    <sheet name="toDo" sheetId="9" r:id="rId1"/>
    <sheet name="裝機" sheetId="8"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F28" i="8" l="1"/>
  <c r="H20" i="8" l="1"/>
  <c r="H19" i="8"/>
  <c r="G28" i="8" l="1"/>
  <c r="E28" i="8" l="1"/>
  <c r="K5" i="7" l="1"/>
  <c r="K6" i="7"/>
  <c r="K7" i="7"/>
  <c r="K8" i="7"/>
  <c r="K9" i="7"/>
  <c r="K10" i="7"/>
  <c r="K11" i="7"/>
  <c r="K12" i="7"/>
  <c r="K13" i="7"/>
  <c r="K4" i="7"/>
  <c r="I12" i="7"/>
  <c r="I13" i="7"/>
  <c r="I10" i="7"/>
  <c r="I8" i="7"/>
  <c r="I6" i="7"/>
  <c r="I4" i="7"/>
  <c r="I7" i="7"/>
  <c r="L2" i="8" l="1"/>
  <c r="J16" i="8" l="1"/>
  <c r="J15" i="8"/>
  <c r="J14" i="8"/>
  <c r="J13" i="8"/>
  <c r="J12" i="8"/>
  <c r="J11" i="8"/>
  <c r="O7" i="8" l="1"/>
  <c r="P7" i="8" s="1"/>
  <c r="L7" i="8"/>
  <c r="O6" i="8"/>
  <c r="P6" i="8" s="1"/>
  <c r="L6" i="8"/>
  <c r="O5" i="8"/>
  <c r="P5" i="8" s="1"/>
  <c r="L5" i="8"/>
  <c r="O4" i="8"/>
  <c r="L4" i="8"/>
  <c r="O3" i="8"/>
  <c r="L3" i="8"/>
  <c r="O2" i="8"/>
  <c r="D28" i="8" l="1"/>
  <c r="B28" i="8" l="1"/>
  <c r="C28" i="8"/>
  <c r="D29"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charset val="1"/>
          </rPr>
          <t>11/11 朱小姐
11/11 1號先生
11/11 房東老鄉
11/12 1號太太
11/15 微商未領已回老家</t>
        </r>
      </text>
    </comment>
    <comment ref="I4" authorId="0">
      <text>
        <r>
          <rPr>
            <b/>
            <sz val="9"/>
            <color indexed="81"/>
            <rFont val="Tahoma"/>
            <charset val="1"/>
          </rPr>
          <t>20171213
廣2-&gt;廣4</t>
        </r>
      </text>
    </comment>
    <comment ref="D17" authorId="0">
      <text>
        <r>
          <rPr>
            <b/>
            <sz val="9"/>
            <color indexed="81"/>
            <rFont val="Tahoma"/>
            <charset val="1"/>
          </rPr>
          <t>樹田1-16</t>
        </r>
      </text>
    </comment>
    <comment ref="D18" authorId="0">
      <text>
        <r>
          <rPr>
            <b/>
            <sz val="9"/>
            <color indexed="81"/>
            <rFont val="Tahoma"/>
            <family val="2"/>
          </rPr>
          <t>樹田17-53</t>
        </r>
      </text>
    </comment>
    <comment ref="D19" authorId="0">
      <text>
        <r>
          <rPr>
            <b/>
            <sz val="9"/>
            <color indexed="81"/>
            <rFont val="Tahoma"/>
            <family val="2"/>
          </rPr>
          <t>樹田54-60</t>
        </r>
      </text>
    </comment>
    <comment ref="D20" authorId="0">
      <text>
        <r>
          <rPr>
            <b/>
            <sz val="9"/>
            <color indexed="81"/>
            <rFont val="Tahoma"/>
            <family val="2"/>
          </rPr>
          <t>樹田61-63</t>
        </r>
      </text>
    </comment>
    <comment ref="E20" authorId="0">
      <text>
        <r>
          <rPr>
            <b/>
            <sz val="9"/>
            <color indexed="81"/>
            <rFont val="Tahoma"/>
            <charset val="1"/>
          </rPr>
          <t>樹田4-1
樹田35-1</t>
        </r>
      </text>
    </comment>
    <comment ref="E21" authorId="0">
      <text>
        <r>
          <rPr>
            <b/>
            <sz val="9"/>
            <color indexed="81"/>
            <rFont val="Tahoma"/>
            <charset val="1"/>
          </rPr>
          <t>樹田38-1
樹田4-2</t>
        </r>
      </text>
    </comment>
    <comment ref="E22" authorId="0">
      <text>
        <r>
          <rPr>
            <b/>
            <sz val="9"/>
            <color indexed="81"/>
            <rFont val="Tahoma"/>
            <charset val="1"/>
          </rPr>
          <t>樹田5-1
樹田54-1
樹田30-1
樹田34-1
樹田46-1</t>
        </r>
      </text>
    </comment>
    <comment ref="E23" authorId="0">
      <text>
        <r>
          <rPr>
            <b/>
            <sz val="9"/>
            <color indexed="81"/>
            <rFont val="Tahoma"/>
            <charset val="1"/>
          </rPr>
          <t>樹田62-1
樹田26-1</t>
        </r>
      </text>
    </comment>
    <comment ref="G23" authorId="0">
      <text>
        <r>
          <rPr>
            <b/>
            <sz val="9"/>
            <color indexed="81"/>
            <rFont val="Tahoma"/>
            <charset val="1"/>
          </rPr>
          <t>樹田4(2次)
樹田34(1次)
樹田5(1次)</t>
        </r>
      </text>
    </comment>
    <comment ref="E24" authorId="0">
      <text>
        <r>
          <rPr>
            <b/>
            <sz val="9"/>
            <color indexed="81"/>
            <rFont val="Tahoma"/>
            <charset val="1"/>
          </rPr>
          <t>樹田34-2(5元包)</t>
        </r>
        <r>
          <rPr>
            <sz val="9"/>
            <color indexed="81"/>
            <rFont val="Tahoma"/>
            <charset val="1"/>
          </rPr>
          <t xml:space="preserve">
</t>
        </r>
      </text>
    </comment>
    <comment ref="E25" authorId="0">
      <text>
        <r>
          <rPr>
            <b/>
            <sz val="9"/>
            <color indexed="81"/>
            <rFont val="Tahoma"/>
            <charset val="1"/>
          </rPr>
          <t>樹田4-3(5元包)
樹田35-2(5元包)
樹田30-2(5元包)
樹田22-1(5元包)
樹田19-1(5元包)</t>
        </r>
      </text>
    </comment>
    <comment ref="G25" authorId="0">
      <text>
        <r>
          <rPr>
            <b/>
            <sz val="9"/>
            <color indexed="81"/>
            <rFont val="Tahoma"/>
            <charset val="1"/>
          </rPr>
          <t>樹田35(2次)
樹田30(2次)
樹田22(1次)
樹田19(1次)</t>
        </r>
      </text>
    </comment>
    <comment ref="E26" authorId="0">
      <text>
        <r>
          <rPr>
            <b/>
            <sz val="9"/>
            <color indexed="81"/>
            <rFont val="Tahoma"/>
            <charset val="1"/>
          </rPr>
          <t>樹田62-2(5元包)
樹田54-2
樹田5-2(5元包)</t>
        </r>
      </text>
    </comment>
    <comment ref="G26" authorId="0">
      <text>
        <r>
          <rPr>
            <b/>
            <sz val="9"/>
            <color indexed="81"/>
            <rFont val="Tahoma"/>
            <charset val="1"/>
          </rPr>
          <t xml:space="preserve">樹田62(2次)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<sst xmlns="http://schemas.openxmlformats.org/spreadsheetml/2006/main" count="841" uniqueCount="439">
  <si>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</si>
  <si>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</si>
  <si>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</si>
  <si>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</si>
  <si>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</si>
  <si>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</si>
  <si>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</si>
  <si>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</si>
  <si>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</si>
  <si>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</si>
  <si>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</si>
  <si>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</si>
  <si>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</si>
  <si>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</si>
  <si>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</si>
  <si>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</si>
  <si>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</si>
  <si>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</si>
  <si>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</si>
  <si>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</si>
  <si>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</si>
  <si>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</si>
  <si>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</si>
  <si>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</si>
  <si>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</si>
  <si>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</si>
  <si>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</si>
  <si>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</si>
  <si>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</si>
  <si>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</si>
  <si>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</si>
  <si>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</si>
  <si>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</si>
  <si>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</si>
  <si>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</si>
  <si>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</si>
  <si>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</si>
  <si>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</si>
  <si>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</si>
  <si>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</si>
  <si>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</si>
  <si>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</si>
  <si>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</si>
  <si>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</si>
  <si>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</si>
  <si>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</si>
  <si>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</si>
  <si>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</si>
  <si>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</si>
  <si>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</si>
  <si>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</si>
  <si>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</si>
  <si>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</si>
  <si>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</si>
  <si>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</si>
  <si>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</si>
  <si>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</si>
  <si>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</si>
  <si>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</si>
  <si>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</si>
  <si>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</si>
  <si>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</si>
  <si>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</si>
  <si>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</si>
  <si>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</si>
  <si>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</si>
  <si>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</si>
  <si>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</si>
  <si>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</si>
  <si>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</si>
  <si>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</si>
  <si>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</si>
  <si>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</si>
  <si>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</si>
  <si>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</si>
  <si>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</si>
  <si>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</si>
  <si>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</si>
  <si>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</si>
  <si>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</si>
  <si>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</si>
  <si>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</si>
  <si>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</si>
  <si>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</si>
  <si>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</si>
  <si>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</si>
  <si>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</si>
  <si>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</si>
  <si>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</si>
  <si>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</si>
  <si>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</si>
  <si>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</si>
  <si>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</si>
  <si>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</si>
  <si>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</si>
  <si>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</si>
  <si>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</si>
  <si>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</si>
  <si>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</si>
  <si>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</si>
  <si>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</si>
  <si>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</si>
  <si>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</si>
  <si>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</si>
  <si>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</si>
  <si>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</si>
  <si>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</si>
  <si>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</si>
  <si>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</si>
  <si>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</si>
  <si>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</si>
  <si>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</si>
  <si>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</si>
  <si>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</si>
  <si>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</si>
  <si>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</si>
  <si>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</si>
  <si>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</si>
  <si>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</si>
  <si>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</si>
  <si>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</si>
  <si>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</si>
  <si>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</si>
  <si>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</si>
  <si>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</si>
  <si>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</si>
  <si>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</si>
  <si>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</si>
  <si>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</si>
  <si>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</si>
  <si>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</si>
  <si>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</si>
  <si>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</si>
  <si>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</si>
  <si>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</si>
  <si>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</si>
  <si>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</si>
  <si>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</si>
  <si>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</si>
  <si>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</si>
  <si>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</si>
  <si>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</si>
  <si>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</si>
  <si>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</si>
  <si>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</si>
  <si>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</si>
  <si>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</si>
  <si>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</si>
  <si>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</si>
  <si>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</si>
  <si>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</si>
  <si>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</si>
  <si>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</si>
  <si>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</si>
  <si>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</si>
  <si>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</si>
  <si>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</si>
  <si>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</si>
  <si>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</si>
  <si>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</si>
  <si>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</si>
  <si>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</si>
  <si>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</si>
  <si>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</si>
  <si>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</si>
  <si>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</si>
  <si>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</si>
  <si>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</si>
  <si>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</si>
  <si>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</si>
  <si>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</si>
  <si>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</si>
  <si>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</si>
  <si>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</si>
  <si>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</si>
  <si>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</si>
  <si>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</si>
  <si>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</si>
  <si>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</si>
  <si>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</si>
  <si>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</si>
  <si>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</si>
  <si>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</si>
  <si>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</si>
  <si>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</si>
  <si>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</si>
  <si>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</si>
  <si>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</si>
  <si>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</si>
  <si>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</si>
  <si>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</si>
  <si>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</si>
  <si>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</si>
  <si>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</si>
  <si>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</si>
  <si>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</si>
  <si>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</si>
  <si>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</si>
  <si>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</si>
  <si>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</si>
  <si>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</si>
  <si>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</si>
  <si>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</si>
  <si>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</si>
  <si>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</si>
  <si>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</si>
  <si>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</si>
  <si>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</si>
  <si>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</si>
  <si>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</si>
  <si>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</si>
  <si>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</si>
  <si>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</si>
  <si>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</si>
  <si>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</si>
  <si>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</si>
  <si>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</si>
  <si>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</si>
  <si>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</si>
  <si>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</si>
  <si>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</si>
  <si>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</si>
  <si>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</si>
  <si>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</si>
  <si>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</si>
  <si>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</si>
  <si>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</si>
  <si>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</si>
  <si>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</si>
  <si>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</si>
  <si>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</si>
  <si>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</si>
  <si>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</si>
  <si>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</si>
  <si>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</si>
  <si>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</si>
  <si>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</si>
  <si>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</si>
  <si>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</si>
  <si>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</si>
  <si>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</si>
  <si>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</si>
  <si>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</si>
  <si>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</si>
  <si>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</si>
  <si>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</si>
  <si>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</si>
  <si>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</si>
  <si>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</si>
  <si>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</si>
  <si>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</si>
  <si>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</si>
  <si>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</si>
  <si>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</si>
  <si>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</si>
  <si>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</si>
  <si>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</si>
  <si>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</si>
  <si>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</si>
  <si>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</si>
  <si>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</si>
  <si>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</si>
  <si>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</si>
  <si>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</si>
  <si>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</si>
  <si>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</si>
  <si>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</si>
  <si>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</si>
  <si>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</si>
  <si>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</si>
  <si>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</si>
  <si>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</si>
  <si>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</si>
  <si>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</si>
  <si>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</si>
  <si>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</si>
  <si>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</si>
  <si>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</si>
  <si>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</si>
  <si>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</si>
  <si>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</si>
  <si>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</si>
  <si>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</si>
  <si>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</si>
  <si>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</si>
  <si>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</si>
  <si>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</si>
  <si>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</si>
  <si>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</si>
  <si>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</si>
  <si>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</si>
  <si>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</si>
  <si>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</si>
  <si>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</si>
  <si>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</si>
  <si>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</si>
  <si>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</si>
  <si>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</si>
  <si>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</si>
  <si>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</si>
  <si>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</si>
  <si>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</si>
  <si>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</si>
  <si>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</si>
  <si>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</si>
  <si>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</si>
  <si>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</si>
  <si>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</si>
  <si>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</si>
  <si>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</si>
  <si>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</si>
  <si>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</si>
  <si>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</si>
  <si>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</si>
  <si>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</si>
  <si>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</si>
  <si>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</si>
  <si>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</si>
  <si>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</si>
  <si>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</si>
  <si>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</si>
  <si>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</si>
  <si>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</si>
  <si>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</si>
  <si>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</si>
  <si>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</si>
  <si>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</si>
  <si>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</si>
  <si>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</si>
  <si>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</si>
  <si>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</si>
  <si>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</si>
  <si>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</si>
  <si>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</si>
  <si>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</si>
  <si>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</si>
  <si>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</si>
  <si>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</si>
  <si>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</si>
  <si>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</si>
  <si>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</si>
  <si>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</si>
  <si>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</si>
  <si>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</si>
  <si>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</si>
  <si>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</si>
  <si>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</si>
  <si>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</si>
  <si>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</si>
  <si>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</si>
  <si>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</si>
  <si>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</si>
  <si>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</si>
  <si>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</si>
  <si>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</si>
  <si>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</si>
  <si>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</si>
  <si>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</si>
  <si>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</si>
  <si>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</si>
  <si>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</si>
  <si>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</si>
  <si>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</si>
  <si>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</si>
  <si>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</si>
  <si>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</si>
  <si>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</si>
  <si>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</si>
  <si>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</si>
  <si>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</si>
  <si>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</si>
  <si>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</si>
  <si>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</si>
  <si>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</si>
  <si>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</si>
  <si>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</si>
  <si>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</si>
  <si>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</si>
  <si>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</si>
  <si>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</si>
  <si>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</si>
  <si>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</si>
  <si>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</si>
  <si>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</si>
  <si>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外水箱</t>
  </si>
  <si>
    <t>盒中袋+浮球盒+4分閥</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</si>
  <si>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</si>
  <si>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</si>
  <si>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</si>
  <si>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</si>
  <si>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</si>
  <si>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</si>
  <si>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</si>
  <si>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</si>
  <si>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</si>
  <si>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</si>
  <si>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</si>
  <si>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</si>
  <si>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</si>
  <si>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</si>
  <si>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</si>
  <si>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</si>
  <si>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</si>
  <si>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</si>
  <si>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</si>
  <si>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</si>
  <si>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</si>
  <si>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</si>
  <si>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</si>
  <si>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</si>
  <si>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</si>
  <si>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烏沙2市場.石排,鳳崗,犬眠嶺,惠州,商品城,蔡住家特產店,常平叔餐廳,藥房介紹</t>
  </si>
  <si>
    <t>開機帶TDS</t>
  </si>
  <si>
    <t>杯,桶,閥,流量計,TDS針,寶塔,水管,墊圈,接頭,RO膜,D1</t>
  </si>
  <si>
    <t>杯,桶,閥,流量計,TDS針,寶塔,水管,墊圈,接頭</t>
  </si>
  <si>
    <t>待解決</t>
  </si>
  <si>
    <t>bb中斷,新流量卡,外水箱機種</t>
  </si>
  <si>
    <t>5元包</t>
  </si>
  <si>
    <t>机器尺寸： 高60*厚16*寬39.5CM</t>
  </si>
  <si>
    <t>5L:58*52*50（200个装箱）  10L:58*52*50（150个装箱）</t>
  </si>
  <si>
    <t>3號回頭</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</si>
  <si>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</si>
  <si>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</si>
  <si>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</si>
  <si>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</si>
  <si>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</si>
  <si>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</si>
  <si>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</si>
  <si>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</si>
  <si>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</si>
  <si>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</si>
  <si>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</si>
  <si>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</si>
  <si>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</si>
  <si>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</si>
  <si>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</si>
  <si>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</si>
  <si>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</si>
  <si>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去重</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</si>
</sst>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b/>
      <sz val="9"/>
      <color indexed="81"/>
      <name val="Tahoma"/>
      <charset val="1"/>
    </font>
    <font>
      <sz val="10"/>
      <name val="Geneva"/>
      <family val="2"/>
    </font>
    <font>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7" fillId="0" borderId="0"/>
  </cellStyleXfs>
  <cellXfs count="57">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I5" sqref="I5"/>
    </sheetView>
  </sheetViews>
  <sheetFormatPr defaultRowHeight="16.5"/>
  <cols>
    <col min="1" max="16384" width="9" style="51"/>
  </cols>
  <sheetData>
    <row r="1" spans="1:2">
      <c r="A1" s="51" t="s">
        <v>380</v>
      </c>
      <c r="B1" s="51" t="s">
        <v>378</v>
      </c>
    </row>
    <row r="2" spans="1:2">
      <c r="A2" s="51" t="s">
        <v>381</v>
      </c>
      <c r="B2" s="51" t="s">
        <v>412</v>
      </c>
    </row>
    <row r="3" spans="1:2">
      <c r="A3" s="51" t="s">
        <v>379</v>
      </c>
      <c r="B3" s="51" t="s">
        <v>411</v>
      </c>
    </row>
    <row r="5" spans="1:2">
      <c r="A5" s="51" t="s">
        <v>415</v>
      </c>
      <c r="B5" s="51" t="s">
        <v>416</v>
      </c>
    </row>
    <row r="6" spans="1:2">
      <c r="A6" s="51" t="s">
        <v>384</v>
      </c>
      <c r="B6" s="51" t="s">
        <v>385</v>
      </c>
    </row>
    <row r="8" spans="1:2">
      <c r="A8" s="51" t="s">
        <v>382</v>
      </c>
      <c r="B8" s="51" t="s">
        <v>413</v>
      </c>
    </row>
    <row r="9" spans="1:2">
      <c r="A9" s="51" t="s">
        <v>383</v>
      </c>
      <c r="B9" s="51" t="s">
        <v>414</v>
      </c>
    </row>
    <row r="11" spans="1:2">
      <c r="A11" s="51" t="s">
        <v>386</v>
      </c>
      <c r="B11" s="51" t="s">
        <v>393</v>
      </c>
    </row>
    <row r="15" spans="1:2">
      <c r="A15" t="s">
        <v>394</v>
      </c>
    </row>
    <row r="16" spans="1:2">
      <c r="A16" t="s">
        <v>395</v>
      </c>
    </row>
    <row r="17" spans="1:1">
      <c r="A17" t="s">
        <v>396</v>
      </c>
    </row>
    <row r="18" spans="1:1">
      <c r="A18" t="s">
        <v>388</v>
      </c>
    </row>
    <row r="19" spans="1:1">
      <c r="A19" t="s">
        <v>389</v>
      </c>
    </row>
    <row r="20" spans="1:1">
      <c r="A20" t="s">
        <v>391</v>
      </c>
    </row>
    <row r="21" spans="1:1">
      <c r="A21" t="s">
        <v>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
  <sheetViews>
    <sheetView tabSelected="1" workbookViewId="0">
      <pane ySplit="1" topLeftCell="A17" activePane="bottomLeft" state="frozen"/>
      <selection pane="bottomLeft" activeCell="G28" sqref="G28"/>
    </sheetView>
  </sheetViews>
  <sheetFormatPr defaultRowHeight="14.25"/>
  <cols>
    <col min="1" max="1" width="9.625" bestFit="1" customWidth="1"/>
    <col min="2" max="2" width="9.625" style="5" bestFit="1" customWidth="1"/>
    <col min="3" max="3" width="9" style="5"/>
    <col min="4" max="4" width="9.625" bestFit="1" customWidth="1"/>
    <col min="5" max="6" width="9.25" customWidth="1"/>
    <col min="7" max="7" width="10.375" customWidth="1"/>
    <col min="8" max="10" width="9" style="5"/>
    <col min="13" max="13" width="11.875" bestFit="1" customWidth="1"/>
    <col min="17" max="17" width="16.875" customWidth="1"/>
  </cols>
  <sheetData>
    <row r="1" spans="1:16">
      <c r="B1" s="5" t="s">
        <v>365</v>
      </c>
      <c r="C1" s="5" t="s">
        <v>366</v>
      </c>
      <c r="D1" s="5" t="s">
        <v>370</v>
      </c>
      <c r="E1" s="5" t="s">
        <v>420</v>
      </c>
      <c r="F1" s="5" t="s">
        <v>438</v>
      </c>
      <c r="G1" s="5" t="s">
        <v>417</v>
      </c>
      <c r="H1" s="5" t="s">
        <v>367</v>
      </c>
      <c r="I1" s="5" t="s">
        <v>368</v>
      </c>
      <c r="J1" s="5" t="s">
        <v>369</v>
      </c>
      <c r="L1" s="5" t="s">
        <v>376</v>
      </c>
      <c r="M1" s="5" t="s">
        <v>1</v>
      </c>
      <c r="N1" s="5" t="s">
        <v>375</v>
      </c>
      <c r="O1" s="5" t="s">
        <v>3</v>
      </c>
      <c r="P1" s="5" t="s">
        <v>377</v>
      </c>
    </row>
    <row r="2" spans="1:16">
      <c r="A2" s="5" t="s">
        <v>364</v>
      </c>
      <c r="B2" s="43">
        <v>43050</v>
      </c>
      <c r="C2" s="43">
        <v>43070</v>
      </c>
      <c r="D2" s="43">
        <v>43083</v>
      </c>
      <c r="E2" s="43"/>
      <c r="F2" s="43"/>
      <c r="G2" s="43">
        <v>43089</v>
      </c>
      <c r="H2" s="5">
        <v>1</v>
      </c>
      <c r="J2" s="5">
        <v>1</v>
      </c>
      <c r="L2">
        <f>M2/M$2</f>
        <v>1</v>
      </c>
      <c r="M2">
        <v>0.4</v>
      </c>
      <c r="N2">
        <v>1</v>
      </c>
      <c r="O2">
        <f>M2*N2</f>
        <v>0.4</v>
      </c>
    </row>
    <row r="3" spans="1:16">
      <c r="A3" s="43">
        <v>43069</v>
      </c>
      <c r="B3" s="45">
        <v>5</v>
      </c>
      <c r="H3" s="46">
        <v>3</v>
      </c>
      <c r="I3" s="46">
        <v>2</v>
      </c>
      <c r="J3" s="46"/>
      <c r="L3">
        <f>M3/M$2</f>
        <v>0.74999999999999989</v>
      </c>
      <c r="M3">
        <v>0.3</v>
      </c>
      <c r="N3">
        <v>3</v>
      </c>
      <c r="O3">
        <f t="shared" ref="O3:O7" si="0">M3*N3</f>
        <v>0.89999999999999991</v>
      </c>
    </row>
    <row r="4" spans="1:16">
      <c r="A4" s="43">
        <v>43070</v>
      </c>
      <c r="C4" s="45"/>
      <c r="H4" s="5">
        <v>3</v>
      </c>
      <c r="I4" s="5">
        <v>4</v>
      </c>
      <c r="L4">
        <f>M4/M$2</f>
        <v>0.65</v>
      </c>
      <c r="M4">
        <v>0.26</v>
      </c>
      <c r="N4">
        <v>5</v>
      </c>
      <c r="O4">
        <f t="shared" si="0"/>
        <v>1.3</v>
      </c>
    </row>
    <row r="5" spans="1:16">
      <c r="A5" s="43">
        <v>43071</v>
      </c>
      <c r="H5" s="5">
        <v>4</v>
      </c>
      <c r="J5" s="5">
        <v>2</v>
      </c>
      <c r="L5">
        <f t="shared" ref="L5:L7" si="1">M5/M$2</f>
        <v>0.57499999999999996</v>
      </c>
      <c r="M5">
        <v>0.23</v>
      </c>
      <c r="N5">
        <v>50</v>
      </c>
      <c r="O5">
        <f t="shared" si="0"/>
        <v>11.5</v>
      </c>
      <c r="P5" s="50">
        <f>O5/3</f>
        <v>3.8333333333333335</v>
      </c>
    </row>
    <row r="6" spans="1:16">
      <c r="A6" s="43">
        <v>43072</v>
      </c>
      <c r="B6" s="5">
        <v>1</v>
      </c>
      <c r="H6" s="5">
        <v>5</v>
      </c>
      <c r="I6" s="5">
        <v>3</v>
      </c>
      <c r="L6">
        <f t="shared" si="1"/>
        <v>0.52499999999999991</v>
      </c>
      <c r="M6">
        <v>0.21</v>
      </c>
      <c r="N6">
        <v>100</v>
      </c>
      <c r="O6">
        <f t="shared" si="0"/>
        <v>21</v>
      </c>
      <c r="P6" s="50">
        <f>O6/6</f>
        <v>3.5</v>
      </c>
    </row>
    <row r="7" spans="1:16">
      <c r="A7" s="43">
        <v>43073</v>
      </c>
      <c r="H7" s="5">
        <v>6</v>
      </c>
      <c r="J7" s="5">
        <v>3</v>
      </c>
      <c r="L7">
        <f t="shared" si="1"/>
        <v>0.47499999999999998</v>
      </c>
      <c r="M7">
        <v>0.19</v>
      </c>
      <c r="N7">
        <v>200</v>
      </c>
      <c r="O7">
        <f t="shared" si="0"/>
        <v>38</v>
      </c>
      <c r="P7" s="50">
        <f>O7/11</f>
        <v>3.4545454545454546</v>
      </c>
    </row>
    <row r="8" spans="1:16">
      <c r="A8" s="43">
        <v>43074</v>
      </c>
    </row>
    <row r="9" spans="1:16">
      <c r="A9" s="43">
        <v>43075</v>
      </c>
      <c r="C9" s="5">
        <v>8</v>
      </c>
    </row>
    <row r="10" spans="1:16">
      <c r="A10" s="43">
        <v>43076</v>
      </c>
      <c r="O10">
        <v>9971131760332</v>
      </c>
    </row>
    <row r="11" spans="1:16">
      <c r="A11" s="43">
        <v>43077</v>
      </c>
      <c r="C11" s="5">
        <v>6</v>
      </c>
      <c r="H11" t="s">
        <v>371</v>
      </c>
      <c r="I11"/>
      <c r="J11">
        <f>0.6*0.16*0.4*1000</f>
        <v>38.400000000000006</v>
      </c>
      <c r="O11">
        <v>9971131760376</v>
      </c>
    </row>
    <row r="12" spans="1:16">
      <c r="A12" s="43">
        <v>43078</v>
      </c>
      <c r="C12" s="5">
        <v>1</v>
      </c>
      <c r="H12"/>
      <c r="I12"/>
      <c r="J12">
        <f>0.32*0.38*0.09*1000</f>
        <v>10.943999999999999</v>
      </c>
      <c r="O12">
        <v>9971131760377</v>
      </c>
    </row>
    <row r="13" spans="1:16">
      <c r="A13" s="43">
        <v>43079</v>
      </c>
      <c r="B13" s="5">
        <v>1</v>
      </c>
      <c r="C13" s="5">
        <v>9</v>
      </c>
      <c r="H13"/>
      <c r="I13"/>
      <c r="J13">
        <f>0.35*0.46*0.12*1000</f>
        <v>19.32</v>
      </c>
      <c r="O13">
        <v>9971131760378</v>
      </c>
    </row>
    <row r="14" spans="1:16">
      <c r="A14" s="43">
        <v>43080</v>
      </c>
      <c r="C14" s="5">
        <v>2</v>
      </c>
      <c r="H14"/>
      <c r="I14"/>
      <c r="J14">
        <f>31*16*39</f>
        <v>19344</v>
      </c>
      <c r="O14">
        <v>9971131760379</v>
      </c>
    </row>
    <row r="15" spans="1:16">
      <c r="A15" s="43">
        <v>43081</v>
      </c>
      <c r="C15" s="5">
        <v>1</v>
      </c>
      <c r="H15"/>
      <c r="I15"/>
      <c r="J15">
        <f>36*15*39</f>
        <v>21060</v>
      </c>
      <c r="O15">
        <v>9971131760380</v>
      </c>
    </row>
    <row r="16" spans="1:16">
      <c r="A16" s="43">
        <v>43082</v>
      </c>
      <c r="C16" s="5">
        <v>1</v>
      </c>
      <c r="H16"/>
      <c r="I16"/>
      <c r="J16">
        <f>30*44*20</f>
        <v>26400</v>
      </c>
      <c r="O16">
        <v>9971131760381</v>
      </c>
    </row>
    <row r="17" spans="1:15">
      <c r="A17" s="43">
        <v>43083</v>
      </c>
      <c r="C17" s="5">
        <v>4</v>
      </c>
      <c r="D17" s="45">
        <v>16</v>
      </c>
      <c r="E17" s="47"/>
      <c r="F17" s="47"/>
      <c r="G17" s="47"/>
      <c r="O17">
        <v>9971131760382</v>
      </c>
    </row>
    <row r="18" spans="1:15">
      <c r="A18" s="43">
        <v>43084</v>
      </c>
      <c r="D18" s="47">
        <v>37</v>
      </c>
      <c r="E18" s="47"/>
      <c r="F18" s="47"/>
      <c r="G18" s="47"/>
      <c r="H18" t="s">
        <v>387</v>
      </c>
      <c r="O18">
        <v>9971131760383</v>
      </c>
    </row>
    <row r="19" spans="1:15">
      <c r="A19" s="43">
        <v>43085</v>
      </c>
      <c r="D19" s="47">
        <v>7</v>
      </c>
      <c r="E19" s="47"/>
      <c r="F19" s="47"/>
      <c r="G19" s="47"/>
      <c r="H19">
        <f>37*40*15</f>
        <v>22200</v>
      </c>
      <c r="O19">
        <v>9971131760384</v>
      </c>
    </row>
    <row r="20" spans="1:15">
      <c r="A20" s="43">
        <v>43086</v>
      </c>
      <c r="D20" s="47">
        <v>3</v>
      </c>
      <c r="E20" s="47">
        <v>2</v>
      </c>
      <c r="F20" s="47">
        <v>2</v>
      </c>
      <c r="G20" s="47"/>
      <c r="H20">
        <f>37*18*12</f>
        <v>7992</v>
      </c>
      <c r="O20">
        <v>9971131760385</v>
      </c>
    </row>
    <row r="21" spans="1:15">
      <c r="A21" s="43">
        <v>43087</v>
      </c>
      <c r="D21" s="47"/>
      <c r="E21" s="47">
        <v>2</v>
      </c>
      <c r="F21" s="47">
        <v>1</v>
      </c>
      <c r="G21" s="47"/>
      <c r="H21" t="s">
        <v>418</v>
      </c>
    </row>
    <row r="22" spans="1:15">
      <c r="A22" s="43">
        <v>43088</v>
      </c>
      <c r="D22" s="47"/>
      <c r="E22" s="47">
        <v>5</v>
      </c>
      <c r="F22" s="47">
        <v>5</v>
      </c>
      <c r="G22" s="47"/>
      <c r="H22" t="s">
        <v>419</v>
      </c>
      <c r="L22" s="49"/>
      <c r="O22" s="49" t="s">
        <v>372</v>
      </c>
    </row>
    <row r="23" spans="1:15">
      <c r="A23" s="43">
        <v>43089</v>
      </c>
      <c r="B23" s="5">
        <v>1</v>
      </c>
      <c r="C23" s="5">
        <v>1</v>
      </c>
      <c r="D23" s="47"/>
      <c r="E23" s="47">
        <v>2</v>
      </c>
      <c r="F23" s="47">
        <v>2</v>
      </c>
      <c r="G23" s="47">
        <v>3</v>
      </c>
      <c r="L23" s="49"/>
      <c r="O23" s="49" t="s">
        <v>373</v>
      </c>
    </row>
    <row r="24" spans="1:15">
      <c r="A24" s="43">
        <v>43090</v>
      </c>
      <c r="D24" s="47"/>
      <c r="E24" s="47">
        <v>1</v>
      </c>
      <c r="F24" s="47"/>
      <c r="G24" s="47"/>
      <c r="L24" s="49"/>
      <c r="O24" s="49" t="s">
        <v>374</v>
      </c>
    </row>
    <row r="25" spans="1:15">
      <c r="A25" s="43">
        <v>43091</v>
      </c>
      <c r="D25" s="47"/>
      <c r="E25" s="47">
        <v>5</v>
      </c>
      <c r="F25" s="47">
        <v>2</v>
      </c>
      <c r="G25" s="47">
        <v>4</v>
      </c>
      <c r="L25" s="49"/>
      <c r="O25" s="49"/>
    </row>
    <row r="26" spans="1:15">
      <c r="A26" s="43">
        <v>43092</v>
      </c>
      <c r="D26" s="47"/>
      <c r="E26" s="47">
        <v>3</v>
      </c>
      <c r="F26" s="47"/>
      <c r="G26" s="47">
        <v>1</v>
      </c>
      <c r="L26" s="49"/>
      <c r="O26" s="49"/>
    </row>
    <row r="27" spans="1:15" s="44" customFormat="1">
      <c r="B27" s="45"/>
      <c r="C27" s="45"/>
      <c r="H27" s="45"/>
      <c r="I27" s="45"/>
      <c r="J27" s="45"/>
    </row>
    <row r="28" spans="1:15">
      <c r="B28" s="5">
        <f>SUM(B3:B27)</f>
        <v>8</v>
      </c>
      <c r="C28" s="5">
        <f>SUM(C3:C27)</f>
        <v>33</v>
      </c>
      <c r="D28" s="5">
        <f>SUM(D3:D27)</f>
        <v>63</v>
      </c>
      <c r="E28" s="5">
        <f>SUM(E3:E27)</f>
        <v>20</v>
      </c>
      <c r="F28" s="5">
        <f>SUM(F3:F27)</f>
        <v>12</v>
      </c>
      <c r="G28" s="5">
        <f>SUM(G3:G27)</f>
        <v>8</v>
      </c>
    </row>
    <row r="29" spans="1:15">
      <c r="D29" s="48">
        <f>SUM(B28:D28)</f>
        <v>104</v>
      </c>
    </row>
    <row r="30" spans="1:15">
      <c r="I30" s="55"/>
    </row>
    <row r="32" spans="1:15">
      <c r="I32" s="5" t="s">
        <v>421</v>
      </c>
      <c r="J32" s="5" t="s">
        <v>422</v>
      </c>
      <c r="K32" t="s">
        <v>423</v>
      </c>
      <c r="L32" t="s">
        <v>424</v>
      </c>
      <c r="M32" t="s">
        <v>426</v>
      </c>
      <c r="N32" t="s">
        <v>427</v>
      </c>
    </row>
    <row r="33" spans="6:14">
      <c r="L33" t="s">
        <v>425</v>
      </c>
    </row>
    <row r="34" spans="6:14">
      <c r="I34" s="5" t="s">
        <v>428</v>
      </c>
      <c r="J34" s="53">
        <v>42862</v>
      </c>
      <c r="K34">
        <v>100</v>
      </c>
      <c r="L34">
        <v>10</v>
      </c>
      <c r="M34" t="s">
        <v>429</v>
      </c>
      <c r="N34" s="54">
        <v>42739</v>
      </c>
    </row>
    <row r="35" spans="6:14">
      <c r="I35" s="5" t="s">
        <v>430</v>
      </c>
      <c r="J35" s="53">
        <v>42862</v>
      </c>
      <c r="K35">
        <v>100</v>
      </c>
      <c r="L35">
        <v>19</v>
      </c>
      <c r="M35" t="s">
        <v>431</v>
      </c>
      <c r="N35" s="54">
        <v>42739</v>
      </c>
    </row>
    <row r="36" spans="6:14">
      <c r="F36" s="5"/>
      <c r="I36" s="5" t="s">
        <v>432</v>
      </c>
      <c r="J36" s="53">
        <v>42862</v>
      </c>
      <c r="K36">
        <v>100</v>
      </c>
      <c r="L36">
        <v>35</v>
      </c>
      <c r="M36" t="s">
        <v>433</v>
      </c>
      <c r="N36" s="54">
        <v>42798</v>
      </c>
    </row>
    <row r="37" spans="6:14">
      <c r="F37" s="5"/>
      <c r="I37" s="5" t="s">
        <v>434</v>
      </c>
      <c r="J37" s="5" t="s">
        <v>435</v>
      </c>
      <c r="K37">
        <v>100</v>
      </c>
      <c r="L37">
        <v>50</v>
      </c>
      <c r="M37" t="s">
        <v>436</v>
      </c>
      <c r="N37" s="54">
        <v>42798</v>
      </c>
    </row>
    <row r="39" spans="6:14">
      <c r="I39" s="56" t="s">
        <v>437</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406</v>
      </c>
      <c r="J3" s="6" t="s">
        <v>2</v>
      </c>
      <c r="K3" s="6" t="s">
        <v>410</v>
      </c>
    </row>
    <row r="4" spans="1:12" ht="13.5" customHeight="1">
      <c r="A4" s="7" t="s">
        <v>94</v>
      </c>
      <c r="B4" s="7">
        <v>4</v>
      </c>
      <c r="C4" s="7">
        <v>1</v>
      </c>
      <c r="D4" s="6">
        <f>C4*B4</f>
        <v>4</v>
      </c>
      <c r="F4" s="10"/>
      <c r="G4" s="7" t="s">
        <v>397</v>
      </c>
      <c r="I4" s="6">
        <f>2+1</f>
        <v>3</v>
      </c>
      <c r="J4" s="6">
        <v>3</v>
      </c>
      <c r="K4" s="6">
        <f>I4-J4</f>
        <v>0</v>
      </c>
      <c r="L4" s="52">
        <v>2</v>
      </c>
    </row>
    <row r="5" spans="1:12" ht="13.5" customHeight="1">
      <c r="A5" s="7" t="s">
        <v>87</v>
      </c>
      <c r="B5" s="7">
        <v>5</v>
      </c>
      <c r="C5" s="7">
        <v>1</v>
      </c>
      <c r="D5" s="6">
        <f t="shared" ref="D5:D13" si="0">C5*B5</f>
        <v>5</v>
      </c>
      <c r="F5" s="11"/>
      <c r="G5" s="7" t="s">
        <v>399</v>
      </c>
      <c r="I5" s="6">
        <v>0</v>
      </c>
      <c r="J5" s="6">
        <v>2</v>
      </c>
      <c r="K5" s="6">
        <f t="shared" ref="K5:K13" si="1">I5-J5</f>
        <v>-2</v>
      </c>
      <c r="L5" s="6">
        <v>10</v>
      </c>
    </row>
    <row r="6" spans="1:12" ht="13.5" customHeight="1">
      <c r="A6" s="7" t="s">
        <v>363</v>
      </c>
      <c r="B6" s="7">
        <v>21</v>
      </c>
      <c r="C6" s="7">
        <v>1</v>
      </c>
      <c r="D6" s="6">
        <f t="shared" si="0"/>
        <v>21</v>
      </c>
      <c r="F6" s="11"/>
      <c r="G6" s="7" t="s">
        <v>398</v>
      </c>
      <c r="I6" s="6">
        <f>6+3</f>
        <v>9</v>
      </c>
      <c r="J6" s="6">
        <v>6</v>
      </c>
      <c r="K6" s="6">
        <f t="shared" si="1"/>
        <v>3</v>
      </c>
      <c r="L6" s="52">
        <v>3</v>
      </c>
    </row>
    <row r="7" spans="1:12" ht="13.5" customHeight="1">
      <c r="A7" s="7" t="s">
        <v>96</v>
      </c>
      <c r="B7" s="7">
        <v>10</v>
      </c>
      <c r="C7" s="7">
        <v>1</v>
      </c>
      <c r="D7" s="6">
        <f t="shared" si="0"/>
        <v>10</v>
      </c>
      <c r="F7" s="11"/>
      <c r="G7" s="7" t="s">
        <v>400</v>
      </c>
      <c r="I7" s="6">
        <f>1+1</f>
        <v>2</v>
      </c>
      <c r="J7" s="6">
        <v>3</v>
      </c>
      <c r="K7" s="6">
        <f t="shared" si="1"/>
        <v>-1</v>
      </c>
      <c r="L7" s="6">
        <v>0</v>
      </c>
    </row>
    <row r="8" spans="1:12" ht="13.5" customHeight="1">
      <c r="A8" s="7" t="s">
        <v>79</v>
      </c>
      <c r="B8" s="7">
        <v>10</v>
      </c>
      <c r="C8" s="7">
        <v>1</v>
      </c>
      <c r="D8" s="6">
        <f>C8*B8</f>
        <v>10</v>
      </c>
      <c r="F8" s="11"/>
      <c r="G8" s="7" t="s">
        <v>401</v>
      </c>
      <c r="I8" s="6">
        <f>1+3</f>
        <v>4</v>
      </c>
      <c r="J8" s="6">
        <v>3</v>
      </c>
      <c r="K8" s="6">
        <f t="shared" si="1"/>
        <v>1</v>
      </c>
      <c r="L8" s="52">
        <v>1</v>
      </c>
    </row>
    <row r="9" spans="1:12" ht="13.5" customHeight="1">
      <c r="A9" s="7" t="s">
        <v>359</v>
      </c>
      <c r="B9" s="7">
        <v>40</v>
      </c>
      <c r="C9" s="7">
        <v>1</v>
      </c>
      <c r="D9" s="6">
        <f t="shared" si="0"/>
        <v>40</v>
      </c>
      <c r="F9" s="11"/>
      <c r="G9" s="7" t="s">
        <v>402</v>
      </c>
      <c r="I9" s="6">
        <v>3</v>
      </c>
      <c r="J9" s="6">
        <v>3</v>
      </c>
      <c r="K9" s="6">
        <f t="shared" si="1"/>
        <v>0</v>
      </c>
      <c r="L9" s="42">
        <v>2</v>
      </c>
    </row>
    <row r="10" spans="1:12" ht="13.5" customHeight="1">
      <c r="A10" s="7" t="s">
        <v>89</v>
      </c>
      <c r="B10" s="7">
        <v>3</v>
      </c>
      <c r="C10" s="7">
        <v>2</v>
      </c>
      <c r="D10" s="6">
        <f t="shared" si="0"/>
        <v>6</v>
      </c>
      <c r="F10" s="11"/>
      <c r="G10" s="7" t="s">
        <v>403</v>
      </c>
      <c r="I10" s="6">
        <f>2+2</f>
        <v>4</v>
      </c>
      <c r="J10" s="6">
        <v>3</v>
      </c>
      <c r="K10" s="6">
        <f t="shared" si="1"/>
        <v>1</v>
      </c>
      <c r="L10" s="52">
        <v>1</v>
      </c>
    </row>
    <row r="11" spans="1:12" ht="13.5" customHeight="1">
      <c r="A11" s="7" t="s">
        <v>101</v>
      </c>
      <c r="B11" s="7">
        <v>7</v>
      </c>
      <c r="D11" s="6">
        <f t="shared" si="0"/>
        <v>0</v>
      </c>
      <c r="F11" s="11"/>
      <c r="G11" s="7" t="s">
        <v>407</v>
      </c>
      <c r="I11" s="6">
        <v>1</v>
      </c>
      <c r="J11" s="6">
        <v>3</v>
      </c>
      <c r="K11" s="6">
        <f t="shared" si="1"/>
        <v>-2</v>
      </c>
      <c r="L11" s="52">
        <v>1</v>
      </c>
    </row>
    <row r="12" spans="1:12" ht="13.5" customHeight="1">
      <c r="A12" s="7" t="s">
        <v>97</v>
      </c>
      <c r="B12" s="7">
        <v>10</v>
      </c>
      <c r="D12" s="6">
        <f t="shared" si="0"/>
        <v>0</v>
      </c>
      <c r="F12" s="11"/>
      <c r="G12" s="7" t="s">
        <v>404</v>
      </c>
      <c r="I12" s="6">
        <f>3+2</f>
        <v>5</v>
      </c>
      <c r="J12" s="6">
        <v>3</v>
      </c>
      <c r="K12" s="6">
        <f t="shared" si="1"/>
        <v>2</v>
      </c>
      <c r="L12" s="6">
        <v>0</v>
      </c>
    </row>
    <row r="13" spans="1:12" ht="13.5" customHeight="1">
      <c r="A13" s="7" t="s">
        <v>90</v>
      </c>
      <c r="B13" s="7">
        <v>5</v>
      </c>
      <c r="C13" s="7">
        <v>1</v>
      </c>
      <c r="D13" s="6">
        <f t="shared" si="0"/>
        <v>5</v>
      </c>
      <c r="F13" s="11"/>
      <c r="G13" s="7" t="s">
        <v>405</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392</v>
      </c>
      <c r="B16" s="7">
        <v>1.9</v>
      </c>
      <c r="C16" s="7">
        <v>2</v>
      </c>
      <c r="D16" s="6">
        <f>C16*B16</f>
        <v>3.8</v>
      </c>
      <c r="F16" s="11"/>
      <c r="G16" s="7" t="s">
        <v>408</v>
      </c>
      <c r="I16" s="6">
        <v>3</v>
      </c>
    </row>
    <row r="17" spans="1:15" ht="13.5" customHeight="1">
      <c r="A17" s="7" t="s">
        <v>84</v>
      </c>
      <c r="B17" s="7">
        <v>8</v>
      </c>
      <c r="C17" s="7">
        <v>0.3</v>
      </c>
      <c r="D17" s="6">
        <f>C17*B17</f>
        <v>2.4</v>
      </c>
      <c r="F17" s="11"/>
      <c r="G17" s="7" t="s">
        <v>409</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toDo</vt:lpstr>
      <vt:lpstr>裝機</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2017-12-23T04:11:32Z</dcterms:modified>
</cp:coreProperties>
</file>