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D38" i="8" l="1"/>
  <c r="D37" i="8"/>
  <c r="G37" i="8" l="1"/>
  <c r="I20" i="8" l="1"/>
  <c r="I19" i="8"/>
  <c r="H37" i="8" l="1"/>
  <c r="F37" i="8" l="1"/>
  <c r="K5" i="7" l="1"/>
  <c r="K6" i="7"/>
  <c r="K7" i="7"/>
  <c r="K8" i="7"/>
  <c r="K9" i="7"/>
  <c r="K10" i="7"/>
  <c r="K11" i="7"/>
  <c r="K12" i="7"/>
  <c r="K13" i="7"/>
  <c r="K4" i="7"/>
  <c r="I12" i="7"/>
  <c r="I13" i="7"/>
  <c r="I10" i="7"/>
  <c r="I8" i="7"/>
  <c r="I6" i="7"/>
  <c r="I4" i="7"/>
  <c r="I7" i="7"/>
  <c r="M2" i="8" l="1"/>
  <c r="K16" i="8" l="1"/>
  <c r="K15" i="8"/>
  <c r="K14" i="8"/>
  <c r="K13" i="8"/>
  <c r="K12" i="8"/>
  <c r="K11" i="8"/>
  <c r="P7" i="8" l="1"/>
  <c r="Q7" i="8" s="1"/>
  <c r="M7" i="8"/>
  <c r="P6" i="8"/>
  <c r="Q6" i="8" s="1"/>
  <c r="M6" i="8"/>
  <c r="P5" i="8"/>
  <c r="Q5" i="8" s="1"/>
  <c r="M5" i="8"/>
  <c r="P4" i="8"/>
  <c r="M4" i="8"/>
  <c r="P3" i="8"/>
  <c r="M3" i="8"/>
  <c r="P2" i="8"/>
  <c r="E37" i="8" l="1"/>
  <c r="G38" i="8" l="1"/>
  <c r="H38" i="8"/>
  <c r="F38" i="8"/>
  <c r="B37" i="8"/>
  <c r="C37" i="8"/>
  <c r="E39" i="8" s="1"/>
  <c r="C74" i="7" l="1"/>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B3" authorId="0">
      <text>
        <r>
          <rPr>
            <b/>
            <sz val="9"/>
            <color indexed="81"/>
            <rFont val="Tahoma"/>
            <family val="2"/>
          </rPr>
          <t>11/11 朱小姐
11/11 1號先生
11/11 房東老鄉
11/12 1號太太
11/15 微商未領已回老家</t>
        </r>
      </text>
    </comment>
    <comment ref="J4" authorId="0">
      <text>
        <r>
          <rPr>
            <b/>
            <sz val="9"/>
            <color indexed="81"/>
            <rFont val="Tahoma"/>
            <family val="2"/>
          </rPr>
          <t>20171213
廣2-&gt;廣4</t>
        </r>
      </text>
    </comment>
    <comment ref="E17" authorId="0">
      <text>
        <r>
          <rPr>
            <b/>
            <sz val="9"/>
            <color indexed="81"/>
            <rFont val="Tahoma"/>
            <family val="2"/>
          </rPr>
          <t>樹田1-16</t>
        </r>
      </text>
    </comment>
    <comment ref="E18" authorId="0">
      <text>
        <r>
          <rPr>
            <b/>
            <sz val="9"/>
            <color indexed="81"/>
            <rFont val="Tahoma"/>
            <family val="2"/>
          </rPr>
          <t>樹田17-53</t>
        </r>
      </text>
    </comment>
    <comment ref="E19" authorId="0">
      <text>
        <r>
          <rPr>
            <b/>
            <sz val="9"/>
            <color indexed="81"/>
            <rFont val="Tahoma"/>
            <family val="2"/>
          </rPr>
          <t>樹田54-60</t>
        </r>
      </text>
    </comment>
    <comment ref="E20" authorId="0">
      <text>
        <r>
          <rPr>
            <b/>
            <sz val="9"/>
            <color indexed="81"/>
            <rFont val="Tahoma"/>
            <family val="2"/>
          </rPr>
          <t>樹田61-63</t>
        </r>
      </text>
    </comment>
    <comment ref="F20" authorId="0">
      <text>
        <r>
          <rPr>
            <b/>
            <sz val="9"/>
            <color indexed="81"/>
            <rFont val="Tahoma"/>
            <family val="2"/>
          </rPr>
          <t>樹田4-1
樹田35-1</t>
        </r>
      </text>
    </comment>
    <comment ref="F21" authorId="0">
      <text>
        <r>
          <rPr>
            <b/>
            <sz val="9"/>
            <color indexed="81"/>
            <rFont val="Tahoma"/>
            <family val="2"/>
          </rPr>
          <t>樹田38-1
樹田4-2</t>
        </r>
      </text>
    </comment>
    <comment ref="F22" authorId="0">
      <text>
        <r>
          <rPr>
            <b/>
            <sz val="9"/>
            <color indexed="81"/>
            <rFont val="Tahoma"/>
            <family val="2"/>
          </rPr>
          <t>樹田5-1
樹田54-1
樹田30-1
樹田34-1
樹田46-1</t>
        </r>
      </text>
    </comment>
    <comment ref="F23" authorId="0">
      <text>
        <r>
          <rPr>
            <b/>
            <sz val="9"/>
            <color indexed="81"/>
            <rFont val="Tahoma"/>
            <family val="2"/>
          </rPr>
          <t>樹田62-1
樹田26-1</t>
        </r>
      </text>
    </comment>
    <comment ref="H23" authorId="0">
      <text>
        <r>
          <rPr>
            <b/>
            <sz val="9"/>
            <color indexed="81"/>
            <rFont val="Tahoma"/>
            <family val="2"/>
          </rPr>
          <t>樹田4(2次)
樹田34(1次)
樹田5(1次)</t>
        </r>
      </text>
    </comment>
    <comment ref="F24" authorId="0">
      <text>
        <r>
          <rPr>
            <b/>
            <sz val="9"/>
            <color indexed="81"/>
            <rFont val="Tahoma"/>
            <family val="2"/>
          </rPr>
          <t>樹田34-2(5元包)</t>
        </r>
        <r>
          <rPr>
            <sz val="9"/>
            <color indexed="81"/>
            <rFont val="Tahoma"/>
            <family val="2"/>
          </rPr>
          <t xml:space="preserve">
</t>
        </r>
      </text>
    </comment>
    <comment ref="F25" authorId="0">
      <text>
        <r>
          <rPr>
            <b/>
            <sz val="9"/>
            <color indexed="81"/>
            <rFont val="Tahoma"/>
            <family val="2"/>
          </rPr>
          <t>樹田4-3(5元包)
樹田35-2(5元包)
樹田30-2(5元包)
樹田22-1(5元包)
樹田19-1(5元包)</t>
        </r>
      </text>
    </comment>
    <comment ref="H25" authorId="0">
      <text>
        <r>
          <rPr>
            <b/>
            <sz val="9"/>
            <color indexed="81"/>
            <rFont val="Tahoma"/>
            <family val="2"/>
          </rPr>
          <t>樹田35(2次)
樹田30(2次)
樹田22(1次)
樹田19(1次)</t>
        </r>
      </text>
    </comment>
    <comment ref="F26" authorId="0">
      <text>
        <r>
          <rPr>
            <b/>
            <sz val="9"/>
            <color indexed="81"/>
            <rFont val="Tahoma"/>
            <family val="2"/>
          </rPr>
          <t>樹田62-2(5元包)
樹田54-2
樹田5-2(5元包)
樹田61-1(5元包)</t>
        </r>
      </text>
    </comment>
    <comment ref="H26" authorId="0">
      <text>
        <r>
          <rPr>
            <b/>
            <sz val="9"/>
            <color indexed="81"/>
            <rFont val="Tahoma"/>
            <family val="2"/>
          </rPr>
          <t>樹田62(2次)
樹田61(1次)</t>
        </r>
      </text>
    </comment>
    <comment ref="E27" authorId="0">
      <text>
        <r>
          <rPr>
            <b/>
            <sz val="9"/>
            <color indexed="81"/>
            <rFont val="Tahoma"/>
            <family val="2"/>
          </rPr>
          <t>樹田64</t>
        </r>
      </text>
    </comment>
    <comment ref="F27" authorId="0">
      <text>
        <r>
          <rPr>
            <b/>
            <sz val="9"/>
            <color indexed="81"/>
            <rFont val="Tahoma"/>
            <family val="2"/>
          </rPr>
          <t>樹田34-3(5元包)
樹田4-4(5元包)
樹田59-1</t>
        </r>
      </text>
    </comment>
    <comment ref="H27" authorId="0">
      <text>
        <r>
          <rPr>
            <b/>
            <sz val="9"/>
            <color indexed="81"/>
            <rFont val="Tahoma"/>
            <family val="2"/>
          </rPr>
          <t>樹田64(0次)</t>
        </r>
      </text>
    </comment>
    <comment ref="F28" authorId="0">
      <text>
        <r>
          <rPr>
            <b/>
            <sz val="9"/>
            <color indexed="81"/>
            <rFont val="Tahoma"/>
            <family val="2"/>
          </rPr>
          <t>樹田30-3(5元包)
樹田4-5(5元包)</t>
        </r>
      </text>
    </comment>
    <comment ref="F29" authorId="0">
      <text>
        <r>
          <rPr>
            <b/>
            <sz val="9"/>
            <color indexed="81"/>
            <rFont val="Tahoma"/>
            <family val="2"/>
          </rPr>
          <t>樹田46-2(5元包)
樹田35-3(5元包)
樹田22-2(5元包)
樹田5-3(5元包)</t>
        </r>
      </text>
    </comment>
    <comment ref="H29" authorId="0">
      <text>
        <r>
          <rPr>
            <b/>
            <sz val="9"/>
            <color indexed="81"/>
            <rFont val="Tahoma"/>
            <family val="2"/>
          </rPr>
          <t>樹田46(2次)
樹田54(2次)</t>
        </r>
      </text>
    </comment>
    <comment ref="D30" authorId="0">
      <text>
        <r>
          <rPr>
            <b/>
            <sz val="9"/>
            <color indexed="81"/>
            <rFont val="Tahoma"/>
            <family val="2"/>
          </rPr>
          <t>廈崗1(9次)
廈崗29(3次)</t>
        </r>
      </text>
    </comment>
    <comment ref="E30" authorId="0">
      <text>
        <r>
          <rPr>
            <b/>
            <sz val="9"/>
            <color indexed="81"/>
            <rFont val="Tahoma"/>
            <family val="2"/>
          </rPr>
          <t>樹田65
樹田66B-樹田70B</t>
        </r>
      </text>
    </comment>
    <comment ref="H30" authorId="0">
      <text>
        <r>
          <rPr>
            <b/>
            <sz val="9"/>
            <color indexed="81"/>
            <rFont val="Tahoma"/>
            <family val="2"/>
          </rPr>
          <t>樹田65(0次)
樹田67B(0次)
樹田68B(0次)
樹田69B(0次)
樹田70B(0次)</t>
        </r>
      </text>
    </comment>
    <comment ref="E31" authorId="0">
      <text>
        <r>
          <rPr>
            <b/>
            <sz val="9"/>
            <color indexed="81"/>
            <rFont val="Tahoma"/>
            <family val="2"/>
          </rPr>
          <t>樹田71B-77B</t>
        </r>
      </text>
    </comment>
    <comment ref="F31" authorId="0">
      <text>
        <r>
          <rPr>
            <b/>
            <sz val="9"/>
            <color indexed="81"/>
            <rFont val="Tahoma"/>
            <family val="2"/>
          </rPr>
          <t>樹田34-4(5元包)
樹田54-3(5元包)
樹田5-4(5元包)
樹田46-3(5元包)
樹田64-1(5元包)
樹田30-4(5元包)</t>
        </r>
      </text>
    </comment>
    <comment ref="H31" authorId="0">
      <text>
        <r>
          <rPr>
            <b/>
            <sz val="9"/>
            <color indexed="81"/>
            <rFont val="Tahoma"/>
            <family val="2"/>
          </rPr>
          <t xml:space="preserve">樹田72B(0次)
樹田74B(0次)
樹田75B(0次)
樹田77B(0次)
</t>
        </r>
      </text>
    </comment>
    <comment ref="E32" authorId="0">
      <text>
        <r>
          <rPr>
            <b/>
            <sz val="9"/>
            <color indexed="81"/>
            <rFont val="Tahoma"/>
            <family val="2"/>
          </rPr>
          <t>樹田78B-81B</t>
        </r>
      </text>
    </comment>
    <comment ref="E33" authorId="0">
      <text>
        <r>
          <rPr>
            <b/>
            <sz val="9"/>
            <color indexed="81"/>
            <rFont val="Tahoma"/>
            <family val="2"/>
          </rPr>
          <t>樹田82B-85B</t>
        </r>
      </text>
    </comment>
    <comment ref="F33" authorId="0">
      <text>
        <r>
          <rPr>
            <b/>
            <sz val="9"/>
            <color indexed="81"/>
            <rFont val="Tahoma"/>
            <family val="2"/>
          </rPr>
          <t xml:space="preserve">樹田41-1(5元包)
</t>
        </r>
      </text>
    </comment>
    <comment ref="H33" authorId="0">
      <text>
        <r>
          <rPr>
            <b/>
            <sz val="9"/>
            <color indexed="81"/>
            <rFont val="Tahoma"/>
            <family val="2"/>
          </rPr>
          <t>樹田41-1(1次)</t>
        </r>
      </text>
    </comment>
    <comment ref="C34" authorId="0">
      <text>
        <r>
          <rPr>
            <b/>
            <sz val="9"/>
            <color indexed="81"/>
            <rFont val="Tahoma"/>
            <charset val="1"/>
          </rPr>
          <t>廈崗35-39</t>
        </r>
      </text>
    </comment>
    <comment ref="D34" authorId="0">
      <text>
        <r>
          <rPr>
            <b/>
            <sz val="9"/>
            <color indexed="81"/>
            <rFont val="Tahoma"/>
            <family val="2"/>
          </rPr>
          <t>廈崗35(0次)
廈崗37(0次)</t>
        </r>
      </text>
    </comment>
    <comment ref="E34" authorId="0">
      <text>
        <r>
          <rPr>
            <b/>
            <sz val="9"/>
            <color indexed="81"/>
            <rFont val="Tahoma"/>
            <family val="2"/>
          </rPr>
          <t>樹田86B-93B</t>
        </r>
      </text>
    </comment>
    <comment ref="F34" authorId="0">
      <text>
        <r>
          <rPr>
            <b/>
            <sz val="9"/>
            <color indexed="81"/>
            <rFont val="Tahoma"/>
            <family val="2"/>
          </rPr>
          <t>樹田35-4(5元包)
樹田78B-1
樹田54-3(5元包)</t>
        </r>
      </text>
    </comment>
    <comment ref="H34" authorId="0">
      <text>
        <r>
          <rPr>
            <b/>
            <sz val="9"/>
            <color indexed="81"/>
            <rFont val="Tahoma"/>
            <family val="2"/>
          </rPr>
          <t>樹田86B(0次)
樹田87B(0次)
樹田93B(0次)</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<sst xmlns="http://schemas.openxmlformats.org/spreadsheetml/2006/main" count="838" uniqueCount="436">
  <si>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</si>
  <si>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</si>
  <si>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</si>
  <si>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</si>
  <si>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</si>
  <si>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</si>
  <si>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</si>
  <si>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</si>
  <si>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</si>
  <si>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</si>
  <si>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</si>
  <si>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</si>
  <si>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</si>
  <si>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</si>
  <si>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</si>
  <si>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</si>
  <si>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</si>
  <si>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</si>
  <si>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</si>
  <si>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</si>
  <si>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</si>
  <si>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</si>
  <si>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</si>
  <si>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</si>
  <si>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</si>
  <si>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</si>
  <si>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</si>
  <si>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</si>
  <si>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</si>
  <si>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</si>
  <si>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</si>
  <si>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</si>
  <si>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</si>
  <si>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</si>
  <si>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</si>
  <si>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</si>
  <si>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</si>
  <si>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</si>
  <si>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</si>
  <si>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</si>
  <si>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</si>
  <si>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</si>
  <si>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</si>
  <si>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</si>
  <si>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</si>
  <si>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</si>
  <si>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</si>
  <si>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</si>
  <si>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</si>
  <si>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</si>
  <si>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</si>
  <si>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</si>
  <si>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</si>
  <si>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</si>
  <si>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</si>
  <si>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</si>
  <si>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</si>
  <si>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</si>
  <si>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</si>
  <si>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</si>
  <si>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</si>
  <si>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</si>
  <si>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</si>
  <si>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</si>
  <si>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</si>
  <si>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</si>
  <si>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</si>
  <si>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</si>
  <si>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</si>
  <si>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</si>
  <si>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</si>
  <si>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</si>
  <si>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</si>
  <si>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</si>
  <si>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</si>
  <si>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</si>
  <si>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</si>
  <si>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</si>
  <si>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</si>
  <si>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</si>
  <si>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</si>
  <si>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</si>
  <si>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</si>
  <si>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</si>
  <si>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</si>
  <si>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</si>
  <si>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</si>
  <si>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</si>
  <si>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</si>
  <si>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</si>
  <si>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</si>
  <si>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</si>
  <si>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</si>
  <si>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</si>
  <si>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</si>
  <si>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</si>
  <si>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</si>
  <si>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</si>
  <si>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</si>
  <si>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</si>
  <si>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</si>
  <si>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</si>
  <si>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</si>
  <si>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</si>
  <si>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</si>
  <si>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</si>
  <si>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</si>
  <si>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</si>
  <si>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</si>
  <si>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</si>
  <si>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</si>
  <si>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</si>
  <si>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</si>
  <si>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</si>
  <si>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</si>
  <si>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</si>
  <si>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</si>
  <si>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</si>
  <si>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</si>
  <si>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</si>
  <si>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</si>
  <si>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</si>
  <si>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</si>
  <si>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</si>
  <si>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</si>
  <si>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</si>
  <si>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</si>
  <si>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</si>
  <si>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</si>
  <si>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</si>
  <si>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</si>
  <si>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</si>
  <si>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</si>
  <si>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</si>
  <si>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</si>
  <si>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</si>
  <si>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</si>
  <si>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</si>
  <si>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</si>
  <si>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</si>
  <si>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</si>
  <si>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</si>
  <si>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</si>
  <si>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</si>
  <si>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</si>
  <si>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</si>
  <si>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</si>
  <si>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</si>
  <si>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</si>
  <si>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</si>
  <si>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</si>
  <si>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</si>
  <si>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</si>
  <si>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</si>
  <si>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</si>
  <si>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</si>
  <si>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</si>
  <si>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</si>
  <si>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</si>
  <si>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</si>
  <si>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</si>
  <si>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</si>
  <si>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</si>
  <si>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</si>
  <si>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</si>
  <si>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</si>
  <si>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</si>
  <si>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</si>
  <si>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</si>
  <si>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</si>
  <si>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</si>
  <si>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</si>
  <si>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</si>
  <si>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</si>
  <si>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</si>
  <si>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</si>
  <si>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</si>
  <si>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</si>
  <si>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</si>
  <si>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</si>
  <si>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</si>
  <si>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</si>
  <si>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</si>
  <si>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</si>
  <si>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</si>
  <si>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</si>
  <si>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</si>
  <si>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</si>
  <si>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</si>
  <si>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</si>
  <si>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</si>
  <si>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</si>
  <si>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</si>
  <si>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</si>
  <si>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</si>
  <si>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</si>
  <si>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</si>
  <si>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</si>
  <si>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</si>
  <si>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</si>
  <si>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</si>
  <si>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</si>
  <si>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</si>
  <si>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</si>
  <si>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</si>
  <si>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</si>
  <si>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</si>
  <si>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</si>
  <si>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</si>
  <si>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</si>
  <si>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</si>
  <si>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</si>
  <si>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</si>
  <si>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</si>
  <si>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</si>
  <si>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</si>
  <si>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</si>
  <si>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</si>
  <si>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</si>
  <si>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</si>
  <si>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</si>
  <si>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</si>
  <si>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</si>
  <si>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</si>
  <si>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</si>
  <si>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</si>
  <si>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</si>
  <si>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</si>
  <si>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</si>
  <si>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</si>
  <si>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</si>
  <si>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</si>
  <si>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</si>
  <si>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</si>
  <si>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</si>
  <si>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</si>
  <si>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</si>
  <si>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</si>
  <si>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</si>
  <si>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</si>
  <si>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</si>
  <si>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</si>
  <si>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</si>
  <si>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</si>
  <si>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</si>
  <si>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</si>
  <si>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</si>
  <si>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</si>
  <si>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</si>
  <si>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</si>
  <si>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</si>
  <si>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</si>
  <si>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</si>
  <si>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</si>
  <si>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</si>
  <si>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</si>
  <si>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</si>
  <si>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</si>
  <si>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</si>
  <si>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</si>
  <si>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</si>
  <si>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</si>
  <si>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</si>
  <si>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</si>
  <si>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</si>
  <si>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</si>
  <si>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</si>
  <si>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</si>
  <si>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</si>
  <si>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</si>
  <si>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</si>
  <si>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</si>
  <si>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</si>
  <si>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</si>
  <si>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</si>
  <si>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</si>
  <si>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</si>
  <si>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</si>
  <si>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</si>
  <si>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</si>
  <si>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</si>
  <si>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</si>
  <si>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</si>
  <si>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</si>
  <si>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</si>
  <si>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</si>
  <si>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</si>
  <si>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</si>
  <si>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</si>
  <si>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</si>
  <si>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</si>
  <si>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</si>
  <si>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</si>
  <si>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</si>
  <si>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</si>
  <si>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</si>
  <si>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</si>
  <si>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</si>
  <si>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</si>
  <si>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</si>
  <si>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</si>
  <si>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</si>
  <si>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</si>
  <si>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</si>
  <si>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</si>
  <si>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</si>
  <si>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</si>
  <si>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</si>
  <si>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</si>
  <si>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</si>
  <si>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</si>
  <si>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</si>
  <si>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</si>
  <si>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</si>
  <si>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</si>
  <si>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</si>
  <si>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</si>
  <si>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</si>
  <si>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</si>
  <si>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</si>
  <si>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</si>
  <si>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</si>
  <si>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</si>
  <si>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</si>
  <si>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</si>
  <si>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</si>
  <si>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</si>
  <si>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</si>
  <si>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</si>
  <si>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</si>
  <si>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</si>
  <si>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</si>
  <si>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</si>
  <si>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</si>
  <si>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</si>
  <si>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</si>
  <si>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</si>
  <si>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</si>
  <si>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</si>
  <si>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</si>
  <si>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</si>
  <si>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</si>
  <si>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</si>
  <si>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</si>
  <si>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</si>
  <si>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</si>
  <si>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</si>
  <si>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</si>
  <si>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</si>
  <si>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</si>
  <si>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</si>
  <si>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</si>
  <si>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</si>
  <si>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</si>
  <si>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</si>
  <si>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</si>
  <si>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</si>
  <si>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</si>
  <si>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</si>
  <si>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</si>
  <si>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</si>
  <si>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</si>
  <si>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</si>
  <si>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</si>
  <si>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</si>
  <si>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</si>
  <si>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</si>
  <si>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</si>
  <si>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高60*厚16*寬39.5CM</t>
  </si>
  <si>
    <t>9971131759413</t>
  </si>
  <si>
    <t>9971131760004</t>
  </si>
  <si>
    <t>9971131760005</t>
  </si>
  <si>
    <t>升</t>
  </si>
  <si>
    <t>折扣</t>
  </si>
  <si>
    <t>每大桶</t>
  </si>
  <si>
    <t>進水流量計不動+沒TDS針+90G太小</t>
  </si>
  <si>
    <t>待裝機</t>
  </si>
  <si>
    <t>機3待改</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</si>
  <si>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</si>
  <si>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</si>
  <si>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</si>
  <si>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</si>
  <si>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</si>
  <si>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</si>
  <si>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</si>
  <si>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</si>
  <si>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</si>
  <si>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</si>
  <si>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</si>
  <si>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</si>
  <si>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</si>
  <si>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</si>
  <si>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</si>
  <si>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</si>
  <si>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</si>
  <si>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</si>
  <si>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</si>
  <si>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</si>
  <si>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</si>
  <si>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</si>
  <si>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</si>
  <si>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</si>
  <si>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</si>
  <si>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</si>
  <si>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</si>
  <si>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</si>
  <si>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</si>
  <si>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</si>
  <si>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</si>
  <si>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</si>
  <si>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</si>
  <si>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</si>
  <si>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</si>
  <si>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</si>
  <si>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</si>
  <si>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</si>
  <si>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</si>
  <si>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</si>
  <si>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</si>
  <si>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</si>
  <si>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</si>
  <si>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</si>
  <si>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</si>
  <si>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</si>
  <si>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</si>
  <si>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烏沙2市場.上沙.石排,鳳崗,犬眠嶺,惠州,商品城,蔡住家特產店,常平叔餐廳,藥房介紹</t>
  </si>
  <si>
    <t>杯,桶,閥,流量計,TDS針,寶塔,水管,墊圈,接頭,D1,RO膜</t>
  </si>
  <si>
    <t>杯,桶,閥,流量計,TDS針,寶塔,水管,墊圈,接頭,D1</t>
  </si>
  <si>
    <t>樹田回頭</t>
  </si>
  <si>
    <t>樹田去重</t>
  </si>
  <si>
    <t>樹田5元包</t>
  </si>
  <si>
    <t>廈崗5元包</t>
  </si>
  <si>
    <t>烏沙1元</t>
  </si>
  <si>
    <t>廈崗1元</t>
  </si>
  <si>
    <t>樹田1元</t>
  </si>
  <si>
    <t>關閥送太多重覆MQTT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</si>
</sst>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58">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6"/>
  <sheetViews>
    <sheetView tabSelected="1" workbookViewId="0">
      <pane ySplit="1" topLeftCell="A21" activePane="bottomLeft" state="frozen"/>
      <selection pane="bottomLeft" activeCell="A35" sqref="A35"/>
    </sheetView>
  </sheetViews>
  <sheetFormatPr defaultRowHeight="14.25"/>
  <cols>
    <col min="1" max="1" width="9.625" bestFit="1" customWidth="1"/>
    <col min="2" max="2" width="9.625" style="5" bestFit="1" customWidth="1"/>
    <col min="3" max="3" width="9" style="5"/>
    <col min="4" max="4" width="9.875" style="5" bestFit="1" customWidth="1"/>
    <col min="5" max="5" width="9.625" bestFit="1" customWidth="1"/>
    <col min="6" max="7" width="9.25" customWidth="1"/>
    <col min="8" max="8" width="10.375" customWidth="1"/>
    <col min="9" max="11" width="9" style="5"/>
    <col min="14" max="14" width="11.875" bestFit="1" customWidth="1"/>
    <col min="18" max="18" width="16.875" customWidth="1"/>
  </cols>
  <sheetData>
    <row r="1" spans="1:17">
      <c r="B1" s="5" t="s">
        <v>432</v>
      </c>
      <c r="C1" s="5" t="s">
        <v>433</v>
      </c>
      <c r="D1" s="5" t="s">
        <v>431</v>
      </c>
      <c r="E1" s="5" t="s">
        <v>434</v>
      </c>
      <c r="F1" s="5" t="s">
        <v>428</v>
      </c>
      <c r="G1" s="5" t="s">
        <v>429</v>
      </c>
      <c r="H1" s="5" t="s">
        <v>430</v>
      </c>
      <c r="I1" s="5" t="s">
        <v>365</v>
      </c>
      <c r="J1" s="5" t="s">
        <v>366</v>
      </c>
      <c r="K1" s="5" t="s">
        <v>367</v>
      </c>
      <c r="M1" s="5" t="s">
        <v>373</v>
      </c>
      <c r="N1" s="5" t="s">
        <v>1</v>
      </c>
      <c r="O1" s="5" t="s">
        <v>372</v>
      </c>
      <c r="P1" s="5" t="s">
        <v>3</v>
      </c>
      <c r="Q1" s="5" t="s">
        <v>374</v>
      </c>
    </row>
    <row r="2" spans="1:17">
      <c r="A2" s="5" t="s">
        <v>364</v>
      </c>
      <c r="B2" s="43">
        <v>43050</v>
      </c>
      <c r="C2" s="43">
        <v>43070</v>
      </c>
      <c r="D2" s="43"/>
      <c r="E2" s="43">
        <v>43083</v>
      </c>
      <c r="F2" s="43"/>
      <c r="G2" s="43"/>
      <c r="H2" s="43">
        <v>43089</v>
      </c>
      <c r="I2" s="5">
        <v>1</v>
      </c>
      <c r="K2" s="5">
        <v>1</v>
      </c>
      <c r="M2">
        <f>N2/N$2</f>
        <v>1</v>
      </c>
      <c r="N2">
        <v>0.4</v>
      </c>
      <c r="O2">
        <v>1</v>
      </c>
      <c r="P2">
        <f>N2*O2</f>
        <v>0.4</v>
      </c>
    </row>
    <row r="3" spans="1:17">
      <c r="A3" s="43">
        <v>43069</v>
      </c>
      <c r="B3" s="45">
        <v>5</v>
      </c>
      <c r="I3" s="46">
        <v>3</v>
      </c>
      <c r="J3" s="46">
        <v>2</v>
      </c>
      <c r="K3" s="46"/>
      <c r="M3">
        <f>N3/N$2</f>
        <v>0.74999999999999989</v>
      </c>
      <c r="N3">
        <v>0.3</v>
      </c>
      <c r="O3">
        <v>3</v>
      </c>
      <c r="P3">
        <f t="shared" ref="P3:P7" si="0">N3*O3</f>
        <v>0.89999999999999991</v>
      </c>
    </row>
    <row r="4" spans="1:17">
      <c r="A4" s="43">
        <v>43070</v>
      </c>
      <c r="C4" s="45"/>
      <c r="D4" s="45"/>
      <c r="I4" s="5">
        <v>3</v>
      </c>
      <c r="J4" s="5">
        <v>4</v>
      </c>
      <c r="M4">
        <f>N4/N$2</f>
        <v>0.65</v>
      </c>
      <c r="N4">
        <v>0.26</v>
      </c>
      <c r="O4">
        <v>5</v>
      </c>
      <c r="P4">
        <f t="shared" si="0"/>
        <v>1.3</v>
      </c>
    </row>
    <row r="5" spans="1:17">
      <c r="A5" s="43">
        <v>43071</v>
      </c>
      <c r="I5" s="5">
        <v>4</v>
      </c>
      <c r="K5" s="5">
        <v>2</v>
      </c>
      <c r="M5">
        <f t="shared" ref="M5:M7" si="1">N5/N$2</f>
        <v>0.57499999999999996</v>
      </c>
      <c r="N5">
        <v>0.23</v>
      </c>
      <c r="O5">
        <v>50</v>
      </c>
      <c r="P5">
        <f t="shared" si="0"/>
        <v>11.5</v>
      </c>
      <c r="Q5" s="50">
        <f>P5/3</f>
        <v>3.8333333333333335</v>
      </c>
    </row>
    <row r="6" spans="1:17">
      <c r="A6" s="43">
        <v>43072</v>
      </c>
      <c r="B6" s="5">
        <v>1</v>
      </c>
      <c r="I6" s="5">
        <v>5</v>
      </c>
      <c r="J6" s="5">
        <v>3</v>
      </c>
      <c r="M6">
        <f t="shared" si="1"/>
        <v>0.52499999999999991</v>
      </c>
      <c r="N6">
        <v>0.21</v>
      </c>
      <c r="O6">
        <v>100</v>
      </c>
      <c r="P6">
        <f t="shared" si="0"/>
        <v>21</v>
      </c>
      <c r="Q6" s="50">
        <f>P6/6</f>
        <v>3.5</v>
      </c>
    </row>
    <row r="7" spans="1:17">
      <c r="A7" s="43">
        <v>43073</v>
      </c>
      <c r="I7" s="5">
        <v>6</v>
      </c>
      <c r="K7" s="5">
        <v>3</v>
      </c>
      <c r="M7">
        <f t="shared" si="1"/>
        <v>0.47499999999999998</v>
      </c>
      <c r="N7">
        <v>0.19</v>
      </c>
      <c r="O7">
        <v>200</v>
      </c>
      <c r="P7">
        <f t="shared" si="0"/>
        <v>38</v>
      </c>
      <c r="Q7" s="50">
        <f>P7/11</f>
        <v>3.4545454545454546</v>
      </c>
    </row>
    <row r="8" spans="1:17">
      <c r="A8" s="43">
        <v>43074</v>
      </c>
      <c r="I8" s="5">
        <v>7</v>
      </c>
      <c r="K8" s="5">
        <v>4</v>
      </c>
    </row>
    <row r="9" spans="1:17">
      <c r="A9" s="43">
        <v>43075</v>
      </c>
      <c r="C9" s="5">
        <v>8</v>
      </c>
    </row>
    <row r="10" spans="1:17">
      <c r="A10" s="43">
        <v>43076</v>
      </c>
      <c r="P10">
        <v>9971131760332</v>
      </c>
    </row>
    <row r="11" spans="1:17">
      <c r="A11" s="43">
        <v>43077</v>
      </c>
      <c r="C11" s="5">
        <v>6</v>
      </c>
      <c r="I11" t="s">
        <v>368</v>
      </c>
      <c r="J11"/>
      <c r="K11">
        <f>0.6*0.16*0.4*1000</f>
        <v>38.400000000000006</v>
      </c>
      <c r="P11">
        <v>9971131760376</v>
      </c>
    </row>
    <row r="12" spans="1:17">
      <c r="A12" s="43">
        <v>43078</v>
      </c>
      <c r="C12" s="5">
        <v>1</v>
      </c>
      <c r="I12"/>
      <c r="J12"/>
      <c r="K12">
        <f>0.32*0.38*0.09*1000</f>
        <v>10.943999999999999</v>
      </c>
      <c r="P12">
        <v>9971131760377</v>
      </c>
    </row>
    <row r="13" spans="1:17">
      <c r="A13" s="43">
        <v>43079</v>
      </c>
      <c r="B13" s="5">
        <v>1</v>
      </c>
      <c r="C13" s="5">
        <v>9</v>
      </c>
      <c r="I13"/>
      <c r="J13"/>
      <c r="K13">
        <f>0.35*0.46*0.12*1000</f>
        <v>19.32</v>
      </c>
      <c r="P13">
        <v>9971131760378</v>
      </c>
    </row>
    <row r="14" spans="1:17">
      <c r="A14" s="43">
        <v>43080</v>
      </c>
      <c r="C14" s="5">
        <v>2</v>
      </c>
      <c r="I14"/>
      <c r="J14"/>
      <c r="K14">
        <f>31*16*39</f>
        <v>19344</v>
      </c>
      <c r="P14">
        <v>9971131760379</v>
      </c>
    </row>
    <row r="15" spans="1:17">
      <c r="A15" s="43">
        <v>43081</v>
      </c>
      <c r="C15" s="5">
        <v>1</v>
      </c>
      <c r="I15"/>
      <c r="J15"/>
      <c r="K15">
        <f>36*15*39</f>
        <v>21060</v>
      </c>
      <c r="P15">
        <v>9971131760380</v>
      </c>
    </row>
    <row r="16" spans="1:17">
      <c r="A16" s="43">
        <v>43082</v>
      </c>
      <c r="C16" s="5">
        <v>1</v>
      </c>
      <c r="I16"/>
      <c r="J16"/>
      <c r="K16">
        <f>30*44*20</f>
        <v>26400</v>
      </c>
      <c r="P16">
        <v>9971131760381</v>
      </c>
    </row>
    <row r="17" spans="1:16">
      <c r="A17" s="43">
        <v>43083</v>
      </c>
      <c r="C17" s="5">
        <v>4</v>
      </c>
      <c r="E17" s="45">
        <v>16</v>
      </c>
      <c r="F17" s="47"/>
      <c r="G17" s="47"/>
      <c r="H17" s="47"/>
      <c r="P17">
        <v>9971131760382</v>
      </c>
    </row>
    <row r="18" spans="1:16">
      <c r="A18" s="43">
        <v>43084</v>
      </c>
      <c r="E18" s="47">
        <v>37</v>
      </c>
      <c r="F18" s="47"/>
      <c r="G18" s="47"/>
      <c r="H18" s="47"/>
      <c r="I18" t="s">
        <v>382</v>
      </c>
      <c r="P18">
        <v>9971131760383</v>
      </c>
    </row>
    <row r="19" spans="1:16">
      <c r="A19" s="43">
        <v>43085</v>
      </c>
      <c r="E19" s="47">
        <v>7</v>
      </c>
      <c r="F19" s="47"/>
      <c r="G19" s="47"/>
      <c r="H19" s="47"/>
      <c r="I19">
        <f>37*40*15</f>
        <v>22200</v>
      </c>
      <c r="P19">
        <v>9971131760384</v>
      </c>
    </row>
    <row r="20" spans="1:16">
      <c r="A20" s="43">
        <v>43086</v>
      </c>
      <c r="E20" s="47">
        <v>3</v>
      </c>
      <c r="F20" s="47">
        <v>2</v>
      </c>
      <c r="G20" s="47">
        <v>2</v>
      </c>
      <c r="H20" s="47"/>
      <c r="I20">
        <f>37*18*12</f>
        <v>7992</v>
      </c>
      <c r="P20">
        <v>9971131760385</v>
      </c>
    </row>
    <row r="21" spans="1:16">
      <c r="A21" s="43">
        <v>43087</v>
      </c>
      <c r="E21" s="47"/>
      <c r="F21" s="47">
        <v>2</v>
      </c>
      <c r="G21" s="47">
        <v>1</v>
      </c>
      <c r="H21" s="47"/>
      <c r="I21" t="s">
        <v>406</v>
      </c>
    </row>
    <row r="22" spans="1:16">
      <c r="A22" s="43">
        <v>43088</v>
      </c>
      <c r="E22" s="47"/>
      <c r="F22" s="47">
        <v>5</v>
      </c>
      <c r="G22" s="47">
        <v>5</v>
      </c>
      <c r="H22" s="47"/>
      <c r="I22" t="s">
        <v>407</v>
      </c>
      <c r="M22" s="49"/>
      <c r="P22" s="49" t="s">
        <v>369</v>
      </c>
    </row>
    <row r="23" spans="1:16">
      <c r="A23" s="43">
        <v>43089</v>
      </c>
      <c r="B23" s="5">
        <v>1</v>
      </c>
      <c r="C23" s="5">
        <v>1</v>
      </c>
      <c r="E23" s="47"/>
      <c r="F23" s="47">
        <v>2</v>
      </c>
      <c r="G23" s="47">
        <v>2</v>
      </c>
      <c r="H23" s="47">
        <v>3</v>
      </c>
      <c r="M23" s="49"/>
      <c r="P23" s="49" t="s">
        <v>370</v>
      </c>
    </row>
    <row r="24" spans="1:16">
      <c r="A24" s="43">
        <v>43090</v>
      </c>
      <c r="E24" s="47"/>
      <c r="F24" s="47">
        <v>1</v>
      </c>
      <c r="G24" s="47"/>
      <c r="H24" s="47"/>
      <c r="M24" s="49"/>
      <c r="P24" s="49" t="s">
        <v>371</v>
      </c>
    </row>
    <row r="25" spans="1:16">
      <c r="A25" s="43">
        <v>43091</v>
      </c>
      <c r="E25" s="47"/>
      <c r="F25" s="47">
        <v>5</v>
      </c>
      <c r="G25" s="47">
        <v>2</v>
      </c>
      <c r="H25" s="47">
        <v>4</v>
      </c>
      <c r="M25" s="49"/>
      <c r="P25" s="49"/>
    </row>
    <row r="26" spans="1:16">
      <c r="A26" s="43">
        <v>43092</v>
      </c>
      <c r="C26" s="5">
        <v>1</v>
      </c>
      <c r="E26" s="47"/>
      <c r="F26" s="47">
        <v>4</v>
      </c>
      <c r="G26" s="47">
        <v>1</v>
      </c>
      <c r="H26" s="47">
        <v>2</v>
      </c>
      <c r="M26" s="49"/>
      <c r="P26" s="49"/>
    </row>
    <row r="27" spans="1:16">
      <c r="A27" s="43">
        <v>43093</v>
      </c>
      <c r="E27" s="57">
        <v>1</v>
      </c>
      <c r="F27" s="47">
        <v>3</v>
      </c>
      <c r="G27" s="47">
        <v>1</v>
      </c>
      <c r="H27" s="47">
        <v>1</v>
      </c>
      <c r="M27" s="49"/>
      <c r="P27" s="49"/>
    </row>
    <row r="28" spans="1:16">
      <c r="A28" s="43">
        <v>43094</v>
      </c>
      <c r="E28" s="47"/>
      <c r="F28" s="47">
        <v>2</v>
      </c>
      <c r="G28" s="47"/>
      <c r="H28" s="47"/>
      <c r="M28" s="49"/>
      <c r="P28" s="49"/>
    </row>
    <row r="29" spans="1:16">
      <c r="A29" s="43">
        <v>43095</v>
      </c>
      <c r="E29" s="47"/>
      <c r="F29" s="47">
        <v>4</v>
      </c>
      <c r="G29" s="47"/>
      <c r="H29" s="47">
        <v>2</v>
      </c>
      <c r="M29" s="49"/>
      <c r="P29" s="49"/>
    </row>
    <row r="30" spans="1:16">
      <c r="A30" s="43">
        <v>43096</v>
      </c>
      <c r="D30" s="47">
        <v>2</v>
      </c>
      <c r="E30" s="47">
        <v>6</v>
      </c>
      <c r="F30" s="47"/>
      <c r="G30" s="47"/>
      <c r="H30" s="47">
        <v>5</v>
      </c>
      <c r="M30" s="49"/>
      <c r="P30" s="49"/>
    </row>
    <row r="31" spans="1:16">
      <c r="A31" s="43">
        <v>43097</v>
      </c>
      <c r="D31" s="47"/>
      <c r="E31" s="47">
        <v>7</v>
      </c>
      <c r="F31" s="47">
        <v>6</v>
      </c>
      <c r="G31" s="47">
        <v>1</v>
      </c>
      <c r="H31" s="47">
        <v>4</v>
      </c>
      <c r="M31" s="49"/>
      <c r="P31" s="49"/>
    </row>
    <row r="32" spans="1:16">
      <c r="A32" s="43">
        <v>43098</v>
      </c>
      <c r="D32" s="47"/>
      <c r="E32" s="47">
        <v>4</v>
      </c>
      <c r="F32" s="47"/>
      <c r="G32" s="47"/>
      <c r="H32" s="47"/>
      <c r="M32" s="49"/>
      <c r="P32" s="49"/>
    </row>
    <row r="33" spans="1:16">
      <c r="A33" s="43">
        <v>43099</v>
      </c>
      <c r="D33" s="47"/>
      <c r="E33" s="47">
        <v>4</v>
      </c>
      <c r="F33" s="47">
        <v>1</v>
      </c>
      <c r="G33" s="47">
        <v>1</v>
      </c>
      <c r="H33" s="47">
        <v>1</v>
      </c>
      <c r="M33" s="49"/>
      <c r="P33" s="49"/>
    </row>
    <row r="34" spans="1:16">
      <c r="A34" s="43">
        <v>43100</v>
      </c>
      <c r="C34" s="5">
        <v>5</v>
      </c>
      <c r="D34" s="47">
        <v>2</v>
      </c>
      <c r="E34" s="47">
        <v>8</v>
      </c>
      <c r="F34" s="47">
        <v>3</v>
      </c>
      <c r="G34" s="47">
        <v>1</v>
      </c>
      <c r="H34" s="47">
        <v>3</v>
      </c>
      <c r="M34" s="49"/>
      <c r="P34" s="49"/>
    </row>
    <row r="35" spans="1:16">
      <c r="A35" s="43">
        <v>43101</v>
      </c>
      <c r="D35" s="47"/>
      <c r="E35" s="47"/>
      <c r="F35" s="47"/>
      <c r="G35" s="47"/>
      <c r="H35" s="47"/>
      <c r="M35" s="49"/>
      <c r="P35" s="49"/>
    </row>
    <row r="36" spans="1:16" s="44" customFormat="1">
      <c r="B36" s="45"/>
      <c r="C36" s="45"/>
      <c r="D36" s="45"/>
      <c r="I36" s="45"/>
      <c r="J36" s="45"/>
      <c r="K36" s="45"/>
    </row>
    <row r="37" spans="1:16">
      <c r="B37" s="5">
        <f t="shared" ref="B37:H37" si="2">SUM(B3:B36)</f>
        <v>8</v>
      </c>
      <c r="C37" s="5">
        <f t="shared" si="2"/>
        <v>39</v>
      </c>
      <c r="D37" s="5">
        <f t="shared" si="2"/>
        <v>4</v>
      </c>
      <c r="E37" s="5">
        <f t="shared" si="2"/>
        <v>93</v>
      </c>
      <c r="F37" s="5">
        <f t="shared" si="2"/>
        <v>40</v>
      </c>
      <c r="G37" s="5">
        <f t="shared" si="2"/>
        <v>17</v>
      </c>
      <c r="H37" s="5">
        <f t="shared" si="2"/>
        <v>25</v>
      </c>
      <c r="J37" s="5" t="s">
        <v>408</v>
      </c>
      <c r="K37" s="5" t="s">
        <v>409</v>
      </c>
      <c r="L37" t="s">
        <v>410</v>
      </c>
      <c r="M37" t="s">
        <v>411</v>
      </c>
      <c r="N37" t="s">
        <v>413</v>
      </c>
      <c r="O37" t="s">
        <v>414</v>
      </c>
    </row>
    <row r="38" spans="1:16">
      <c r="D38" s="56">
        <f>D37/$C37</f>
        <v>0.10256410256410256</v>
      </c>
      <c r="F38" s="56">
        <f>F37/$E37</f>
        <v>0.43010752688172044</v>
      </c>
      <c r="G38" s="56">
        <f>G37/$E37</f>
        <v>0.18279569892473119</v>
      </c>
      <c r="H38" s="56">
        <f>H37/$E37</f>
        <v>0.26881720430107525</v>
      </c>
      <c r="M38" t="s">
        <v>412</v>
      </c>
    </row>
    <row r="39" spans="1:16">
      <c r="E39" s="48">
        <f>B37+C37+E37</f>
        <v>140</v>
      </c>
      <c r="J39" s="5" t="s">
        <v>415</v>
      </c>
      <c r="K39" s="53">
        <v>42862</v>
      </c>
      <c r="L39">
        <v>100</v>
      </c>
      <c r="M39">
        <v>10</v>
      </c>
      <c r="N39" t="s">
        <v>416</v>
      </c>
      <c r="O39" s="54">
        <v>42739</v>
      </c>
    </row>
    <row r="40" spans="1:16">
      <c r="J40" s="5" t="s">
        <v>417</v>
      </c>
      <c r="K40" s="53">
        <v>42862</v>
      </c>
      <c r="L40">
        <v>100</v>
      </c>
      <c r="M40">
        <v>19</v>
      </c>
      <c r="N40" t="s">
        <v>418</v>
      </c>
      <c r="O40" s="54">
        <v>42739</v>
      </c>
    </row>
    <row r="41" spans="1:16">
      <c r="J41" s="5" t="s">
        <v>419</v>
      </c>
      <c r="K41" s="53">
        <v>42862</v>
      </c>
      <c r="L41">
        <v>100</v>
      </c>
      <c r="M41">
        <v>35</v>
      </c>
      <c r="N41" t="s">
        <v>420</v>
      </c>
      <c r="O41" s="54">
        <v>42798</v>
      </c>
    </row>
    <row r="42" spans="1:16">
      <c r="J42" s="5" t="s">
        <v>421</v>
      </c>
      <c r="K42" s="5" t="s">
        <v>422</v>
      </c>
      <c r="L42">
        <v>100</v>
      </c>
      <c r="M42">
        <v>50</v>
      </c>
      <c r="N42" t="s">
        <v>423</v>
      </c>
      <c r="O42" s="54">
        <v>42798</v>
      </c>
    </row>
    <row r="44" spans="1:16">
      <c r="J44" s="55" t="s">
        <v>424</v>
      </c>
    </row>
    <row r="45" spans="1:16">
      <c r="G45" s="5"/>
    </row>
    <row r="46" spans="1:16">
      <c r="G46"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2" sqref="B2"/>
    </sheetView>
  </sheetViews>
  <sheetFormatPr defaultRowHeight="16.5"/>
  <cols>
    <col min="1" max="16384" width="9" style="51"/>
  </cols>
  <sheetData>
    <row r="1" spans="1:2">
      <c r="A1" s="51" t="s">
        <v>377</v>
      </c>
      <c r="B1" s="51" t="s">
        <v>375</v>
      </c>
    </row>
    <row r="2" spans="1:2">
      <c r="A2" s="51" t="s">
        <v>378</v>
      </c>
      <c r="B2" s="51" t="s">
        <v>435</v>
      </c>
    </row>
    <row r="3" spans="1:2">
      <c r="A3" s="51" t="s">
        <v>376</v>
      </c>
      <c r="B3" s="51" t="s">
        <v>425</v>
      </c>
    </row>
    <row r="5" spans="1:2">
      <c r="A5" s="51" t="s">
        <v>379</v>
      </c>
      <c r="B5" s="51" t="s">
        <v>426</v>
      </c>
    </row>
    <row r="6" spans="1:2">
      <c r="A6" s="51" t="s">
        <v>380</v>
      </c>
      <c r="B6" s="51" t="s">
        <v>427</v>
      </c>
    </row>
    <row r="8" spans="1:2">
      <c r="A8" s="51" t="s">
        <v>381</v>
      </c>
      <c r="B8" s="51" t="s">
        <v>388</v>
      </c>
    </row>
    <row r="12" spans="1:2">
      <c r="A12" t="s">
        <v>389</v>
      </c>
    </row>
    <row r="13" spans="1:2">
      <c r="A13" t="s">
        <v>390</v>
      </c>
    </row>
    <row r="14" spans="1:2">
      <c r="A14" t="s">
        <v>391</v>
      </c>
    </row>
    <row r="15" spans="1:2">
      <c r="A15" t="s">
        <v>383</v>
      </c>
    </row>
    <row r="16" spans="1:2">
      <c r="A16" t="s">
        <v>384</v>
      </c>
    </row>
    <row r="17" spans="1:1">
      <c r="A17" t="s">
        <v>386</v>
      </c>
    </row>
    <row r="18" spans="1:1">
      <c r="A18" t="s">
        <v>385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401</v>
      </c>
      <c r="J3" s="6" t="s">
        <v>2</v>
      </c>
      <c r="K3" s="6" t="s">
        <v>405</v>
      </c>
    </row>
    <row r="4" spans="1:12" ht="13.5" customHeight="1">
      <c r="A4" s="7" t="s">
        <v>94</v>
      </c>
      <c r="B4" s="7">
        <v>4</v>
      </c>
      <c r="C4" s="7">
        <v>1</v>
      </c>
      <c r="D4" s="6">
        <f>C4*B4</f>
        <v>4</v>
      </c>
      <c r="F4" s="10"/>
      <c r="G4" s="7" t="s">
        <v>392</v>
      </c>
      <c r="I4" s="6">
        <f>2+1</f>
        <v>3</v>
      </c>
      <c r="J4" s="6">
        <v>3</v>
      </c>
      <c r="K4" s="6">
        <f>I4-J4</f>
        <v>0</v>
      </c>
      <c r="L4" s="52">
        <v>2</v>
      </c>
    </row>
    <row r="5" spans="1:12" ht="13.5" customHeight="1">
      <c r="A5" s="7" t="s">
        <v>87</v>
      </c>
      <c r="B5" s="7">
        <v>5</v>
      </c>
      <c r="C5" s="7">
        <v>1</v>
      </c>
      <c r="D5" s="6">
        <f t="shared" ref="D5:D13" si="0">C5*B5</f>
        <v>5</v>
      </c>
      <c r="F5" s="11"/>
      <c r="G5" s="7" t="s">
        <v>394</v>
      </c>
      <c r="I5" s="6">
        <v>0</v>
      </c>
      <c r="J5" s="6">
        <v>2</v>
      </c>
      <c r="K5" s="6">
        <f t="shared" ref="K5:K13" si="1">I5-J5</f>
        <v>-2</v>
      </c>
      <c r="L5" s="6">
        <v>10</v>
      </c>
    </row>
    <row r="6" spans="1:12" ht="13.5" customHeight="1">
      <c r="A6" s="7" t="s">
        <v>363</v>
      </c>
      <c r="B6" s="7">
        <v>21</v>
      </c>
      <c r="C6" s="7">
        <v>1</v>
      </c>
      <c r="D6" s="6">
        <f t="shared" si="0"/>
        <v>21</v>
      </c>
      <c r="F6" s="11"/>
      <c r="G6" s="7" t="s">
        <v>393</v>
      </c>
      <c r="I6" s="6">
        <f>6+3</f>
        <v>9</v>
      </c>
      <c r="J6" s="6">
        <v>6</v>
      </c>
      <c r="K6" s="6">
        <f t="shared" si="1"/>
        <v>3</v>
      </c>
      <c r="L6" s="52">
        <v>3</v>
      </c>
    </row>
    <row r="7" spans="1:12" ht="13.5" customHeight="1">
      <c r="A7" s="7" t="s">
        <v>96</v>
      </c>
      <c r="B7" s="7">
        <v>10</v>
      </c>
      <c r="C7" s="7">
        <v>1</v>
      </c>
      <c r="D7" s="6">
        <f t="shared" si="0"/>
        <v>10</v>
      </c>
      <c r="F7" s="11"/>
      <c r="G7" s="7" t="s">
        <v>395</v>
      </c>
      <c r="I7" s="6">
        <f>1+1</f>
        <v>2</v>
      </c>
      <c r="J7" s="6">
        <v>3</v>
      </c>
      <c r="K7" s="6">
        <f t="shared" si="1"/>
        <v>-1</v>
      </c>
      <c r="L7" s="6">
        <v>0</v>
      </c>
    </row>
    <row r="8" spans="1:12" ht="13.5" customHeight="1">
      <c r="A8" s="7" t="s">
        <v>79</v>
      </c>
      <c r="B8" s="7">
        <v>10</v>
      </c>
      <c r="C8" s="7">
        <v>1</v>
      </c>
      <c r="D8" s="6">
        <f>C8*B8</f>
        <v>10</v>
      </c>
      <c r="F8" s="11"/>
      <c r="G8" s="7" t="s">
        <v>396</v>
      </c>
      <c r="I8" s="6">
        <f>1+3</f>
        <v>4</v>
      </c>
      <c r="J8" s="6">
        <v>3</v>
      </c>
      <c r="K8" s="6">
        <f t="shared" si="1"/>
        <v>1</v>
      </c>
      <c r="L8" s="52">
        <v>1</v>
      </c>
    </row>
    <row r="9" spans="1:12" ht="13.5" customHeight="1">
      <c r="A9" s="7" t="s">
        <v>359</v>
      </c>
      <c r="B9" s="7">
        <v>40</v>
      </c>
      <c r="C9" s="7">
        <v>1</v>
      </c>
      <c r="D9" s="6">
        <f t="shared" si="0"/>
        <v>40</v>
      </c>
      <c r="F9" s="11"/>
      <c r="G9" s="7" t="s">
        <v>397</v>
      </c>
      <c r="I9" s="6">
        <v>3</v>
      </c>
      <c r="J9" s="6">
        <v>3</v>
      </c>
      <c r="K9" s="6">
        <f t="shared" si="1"/>
        <v>0</v>
      </c>
      <c r="L9" s="42">
        <v>2</v>
      </c>
    </row>
    <row r="10" spans="1:12" ht="13.5" customHeight="1">
      <c r="A10" s="7" t="s">
        <v>89</v>
      </c>
      <c r="B10" s="7">
        <v>3</v>
      </c>
      <c r="C10" s="7">
        <v>2</v>
      </c>
      <c r="D10" s="6">
        <f t="shared" si="0"/>
        <v>6</v>
      </c>
      <c r="F10" s="11"/>
      <c r="G10" s="7" t="s">
        <v>398</v>
      </c>
      <c r="I10" s="6">
        <f>2+2</f>
        <v>4</v>
      </c>
      <c r="J10" s="6">
        <v>3</v>
      </c>
      <c r="K10" s="6">
        <f t="shared" si="1"/>
        <v>1</v>
      </c>
      <c r="L10" s="52">
        <v>1</v>
      </c>
    </row>
    <row r="11" spans="1:12" ht="13.5" customHeight="1">
      <c r="A11" s="7" t="s">
        <v>101</v>
      </c>
      <c r="B11" s="7">
        <v>7</v>
      </c>
      <c r="D11" s="6">
        <f t="shared" si="0"/>
        <v>0</v>
      </c>
      <c r="F11" s="11"/>
      <c r="G11" s="7" t="s">
        <v>402</v>
      </c>
      <c r="I11" s="6">
        <v>1</v>
      </c>
      <c r="J11" s="6">
        <v>3</v>
      </c>
      <c r="K11" s="6">
        <f t="shared" si="1"/>
        <v>-2</v>
      </c>
      <c r="L11" s="52">
        <v>1</v>
      </c>
    </row>
    <row r="12" spans="1:12" ht="13.5" customHeight="1">
      <c r="A12" s="7" t="s">
        <v>97</v>
      </c>
      <c r="B12" s="7">
        <v>10</v>
      </c>
      <c r="D12" s="6">
        <f t="shared" si="0"/>
        <v>0</v>
      </c>
      <c r="F12" s="11"/>
      <c r="G12" s="7" t="s">
        <v>399</v>
      </c>
      <c r="I12" s="6">
        <f>3+2</f>
        <v>5</v>
      </c>
      <c r="J12" s="6">
        <v>3</v>
      </c>
      <c r="K12" s="6">
        <f t="shared" si="1"/>
        <v>2</v>
      </c>
      <c r="L12" s="6">
        <v>0</v>
      </c>
    </row>
    <row r="13" spans="1:12" ht="13.5" customHeight="1">
      <c r="A13" s="7" t="s">
        <v>90</v>
      </c>
      <c r="B13" s="7">
        <v>5</v>
      </c>
      <c r="C13" s="7">
        <v>1</v>
      </c>
      <c r="D13" s="6">
        <f t="shared" si="0"/>
        <v>5</v>
      </c>
      <c r="F13" s="11"/>
      <c r="G13" s="7" t="s">
        <v>400</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387</v>
      </c>
      <c r="B16" s="7">
        <v>1.9</v>
      </c>
      <c r="C16" s="7">
        <v>2</v>
      </c>
      <c r="D16" s="6">
        <f>C16*B16</f>
        <v>3.8</v>
      </c>
      <c r="F16" s="11"/>
      <c r="G16" s="7" t="s">
        <v>403</v>
      </c>
      <c r="I16" s="6">
        <v>3</v>
      </c>
    </row>
    <row r="17" spans="1:15" ht="13.5" customHeight="1">
      <c r="A17" s="7" t="s">
        <v>84</v>
      </c>
      <c r="B17" s="7">
        <v>8</v>
      </c>
      <c r="C17" s="7">
        <v>0.3</v>
      </c>
      <c r="D17" s="6">
        <f>C17*B17</f>
        <v>2.4</v>
      </c>
      <c r="F17" s="11"/>
      <c r="G17" s="7" t="s">
        <v>404</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2017-12-31T18:04:51Z</dcterms:modified>
</cp:coreProperties>
</file>